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LAGSHIP PROGRAMME - SPFs for All\02 - Fund raising and partnerships\01 - Donor countries\18- EC\01 GLO1919EUR\Budget\3rd instalment\budget forecasts\"/>
    </mc:Choice>
  </mc:AlternateContent>
  <xr:revisionPtr revIDLastSave="0" documentId="13_ncr:1_{197402AE-5FDC-4E24-AFBD-AF6F16C2716D}" xr6:coauthVersionLast="47" xr6:coauthVersionMax="47" xr10:uidLastSave="{00000000-0000-0000-0000-000000000000}"/>
  <bookViews>
    <workbookView xWindow="-110" yWindow="-110" windowWidth="19420" windowHeight="10420" xr2:uid="{146F2191-4551-48F4-8A44-AC83836A0535}"/>
  </bookViews>
  <sheets>
    <sheet name="UNICEF+ILO forecas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1" l="1"/>
  <c r="Q20" i="1" s="1"/>
  <c r="Q21" i="1" s="1"/>
  <c r="O19" i="1"/>
  <c r="M19" i="1"/>
  <c r="M20" i="1" s="1"/>
  <c r="M21" i="1" s="1"/>
  <c r="K19" i="1"/>
  <c r="K20" i="1" s="1"/>
  <c r="K21" i="1" s="1"/>
  <c r="I19" i="1"/>
  <c r="I20" i="1" s="1"/>
  <c r="I21" i="1" s="1"/>
  <c r="G19" i="1"/>
  <c r="G20" i="1" s="1"/>
  <c r="G21" i="1" s="1"/>
  <c r="E19" i="1"/>
  <c r="C19" i="1"/>
  <c r="C20" i="1" s="1"/>
  <c r="C21" i="1" s="1"/>
  <c r="T18" i="1"/>
  <c r="R18" i="1"/>
  <c r="P18" i="1"/>
  <c r="N18" i="1"/>
  <c r="L18" i="1"/>
  <c r="J18" i="1"/>
  <c r="H18" i="1"/>
  <c r="F18" i="1"/>
  <c r="D18" i="1"/>
  <c r="B18" i="1"/>
  <c r="T17" i="1"/>
  <c r="R17" i="1"/>
  <c r="P17" i="1"/>
  <c r="N17" i="1"/>
  <c r="L17" i="1"/>
  <c r="J17" i="1"/>
  <c r="H17" i="1"/>
  <c r="G17" i="1"/>
  <c r="F17" i="1"/>
  <c r="D17" i="1"/>
  <c r="B17" i="1"/>
  <c r="T16" i="1"/>
  <c r="R16" i="1"/>
  <c r="P16" i="1"/>
  <c r="N16" i="1"/>
  <c r="L16" i="1"/>
  <c r="J16" i="1"/>
  <c r="H16" i="1"/>
  <c r="F16" i="1"/>
  <c r="D16" i="1"/>
  <c r="B16" i="1"/>
  <c r="T15" i="1"/>
  <c r="S15" i="1"/>
  <c r="S19" i="1" s="1"/>
  <c r="S20" i="1" s="1"/>
  <c r="S21" i="1" s="1"/>
  <c r="P15" i="1"/>
  <c r="H15" i="1"/>
  <c r="F15" i="1"/>
  <c r="D15" i="1"/>
  <c r="B15" i="1"/>
  <c r="T14" i="1"/>
  <c r="R14" i="1"/>
  <c r="P14" i="1"/>
  <c r="N14" i="1"/>
  <c r="L14" i="1"/>
  <c r="J14" i="1"/>
  <c r="H14" i="1"/>
  <c r="F14" i="1"/>
  <c r="D14" i="1"/>
  <c r="B14" i="1"/>
  <c r="T13" i="1"/>
  <c r="R13" i="1"/>
  <c r="P13" i="1"/>
  <c r="N13" i="1"/>
  <c r="L13" i="1"/>
  <c r="J13" i="1"/>
  <c r="H13" i="1"/>
  <c r="F13" i="1"/>
  <c r="D13" i="1"/>
  <c r="B13" i="1"/>
  <c r="T12" i="1"/>
  <c r="R12" i="1"/>
  <c r="P12" i="1"/>
  <c r="N12" i="1"/>
  <c r="L12" i="1"/>
  <c r="J12" i="1"/>
  <c r="H12" i="1"/>
  <c r="F12" i="1"/>
  <c r="D12" i="1"/>
  <c r="B12" i="1"/>
  <c r="T11" i="1"/>
  <c r="R11" i="1"/>
  <c r="P11" i="1"/>
  <c r="N11" i="1"/>
  <c r="L11" i="1"/>
  <c r="J11" i="1"/>
  <c r="H11" i="1"/>
  <c r="F11" i="1"/>
  <c r="D11" i="1"/>
  <c r="B11" i="1"/>
  <c r="R15" i="1" l="1"/>
  <c r="J15" i="1"/>
  <c r="U17" i="1"/>
  <c r="H19" i="1"/>
  <c r="H20" i="1" s="1"/>
  <c r="H21" i="1" s="1"/>
  <c r="U12" i="1"/>
  <c r="L15" i="1"/>
  <c r="L19" i="1" s="1"/>
  <c r="L20" i="1" s="1"/>
  <c r="L21" i="1" s="1"/>
  <c r="P19" i="1"/>
  <c r="P20" i="1" s="1"/>
  <c r="P21" i="1" s="1"/>
  <c r="U11" i="1"/>
  <c r="U14" i="1"/>
  <c r="N15" i="1"/>
  <c r="B19" i="1"/>
  <c r="B20" i="1" s="1"/>
  <c r="B21" i="1" s="1"/>
  <c r="R19" i="1"/>
  <c r="R20" i="1" s="1"/>
  <c r="R21" i="1" s="1"/>
  <c r="F19" i="1"/>
  <c r="F20" i="1" s="1"/>
  <c r="F21" i="1" s="1"/>
  <c r="U13" i="1"/>
  <c r="J19" i="1"/>
  <c r="J20" i="1" s="1"/>
  <c r="J21" i="1" s="1"/>
  <c r="U16" i="1"/>
  <c r="D19" i="1"/>
  <c r="D20" i="1" s="1"/>
  <c r="D21" i="1" s="1"/>
  <c r="T19" i="1"/>
  <c r="T20" i="1"/>
  <c r="U18" i="1"/>
  <c r="O20" i="1"/>
  <c r="O21" i="1" s="1"/>
  <c r="U15" i="1" l="1"/>
  <c r="T21" i="1"/>
  <c r="N19" i="1"/>
  <c r="N20" i="1" s="1"/>
  <c r="N21" i="1" s="1"/>
  <c r="U19" i="1"/>
  <c r="U20" i="1" s="1"/>
  <c r="U21" i="1" s="1"/>
</calcChain>
</file>

<file path=xl/sharedStrings.xml><?xml version="1.0" encoding="utf-8"?>
<sst xmlns="http://schemas.openxmlformats.org/spreadsheetml/2006/main" count="51" uniqueCount="30">
  <si>
    <t>SP&amp;PFM PROGRAMME</t>
  </si>
  <si>
    <t>SC190731</t>
  </si>
  <si>
    <t>BUDGET FORECAST 2022-2023</t>
  </si>
  <si>
    <t xml:space="preserve">Consolidated Expenses Per Country Offices
</t>
  </si>
  <si>
    <t>Cambodia
Costs 
(in EUR)</t>
  </si>
  <si>
    <t>Paraguay
Costs
(in EUR)</t>
  </si>
  <si>
    <t>Nepal
Costs
(in EUR)</t>
  </si>
  <si>
    <t>Uganda
Costs
(in EUR)</t>
  </si>
  <si>
    <t>Senegal
Costs
(in EUR)</t>
  </si>
  <si>
    <t>Burkina Faso
Costs
(in EUR)</t>
  </si>
  <si>
    <t>Angola
Costs
(in EUR)</t>
  </si>
  <si>
    <t>Ethiopia
Costs
(in EUR)</t>
  </si>
  <si>
    <t>Cross country (in EUR)</t>
  </si>
  <si>
    <t>Total budget</t>
  </si>
  <si>
    <t>Approach 2</t>
  </si>
  <si>
    <t>ILO</t>
  </si>
  <si>
    <t>UNICEF</t>
  </si>
  <si>
    <t>1. Human Resources</t>
  </si>
  <si>
    <t>2. Travel</t>
  </si>
  <si>
    <t>3. Equipment and supplies</t>
  </si>
  <si>
    <t xml:space="preserve">                              -  </t>
  </si>
  <si>
    <t>4. Local Office costs</t>
  </si>
  <si>
    <t>5. Other costs, services</t>
  </si>
  <si>
    <t xml:space="preserve">5.1. Communication and Visibility </t>
  </si>
  <si>
    <t>5.2. Other services</t>
  </si>
  <si>
    <t>6. Other costs, subgrants to local NGOs</t>
  </si>
  <si>
    <t>8. Total direct eligible costs of the Action (1-7)</t>
  </si>
  <si>
    <t>9. Indirect costs (maximum 7% of  7, subtotal of direct eligible costs of the Action)</t>
  </si>
  <si>
    <t>10. Total eligible costs of the Action per Agency (8-9)</t>
  </si>
  <si>
    <t xml:space="preserve">NB: The budget forecasts are built on the budget as approved in Annex III of the Agreement, and does not yet take into consideration the budget revision that was approved in the addemdum signed on 19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</si>
</sst>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12" x14ac:knownFonts="1">
    <font>
      <sz val="11"/>
      <color theme="1"/>
      <name val="Calibri"/>
      <family val="2"/>
      <scheme val="minor"/>
    </font>
    <font>
      <sz val="11"/>
      <color theme="1"/>
      <name val="Calibri"/>
      <family val="2"/>
      <scheme val="minor"/>
    </font>
    <font>
      <b/>
      <sz val="16"/>
      <color rgb="FF00B0F0"/>
      <name val="Calibri"/>
      <family val="2"/>
      <scheme val="minor"/>
    </font>
    <font>
      <b/>
      <sz val="10"/>
      <color rgb="FFFFFFFF"/>
      <name val="Arial"/>
      <family val="2"/>
    </font>
    <font>
      <b/>
      <sz val="10"/>
      <color rgb="FFFF0000"/>
      <name val="Arial"/>
      <family val="2"/>
    </font>
    <font>
      <b/>
      <sz val="10"/>
      <name val="Arial"/>
      <family val="2"/>
    </font>
    <font>
      <sz val="10"/>
      <name val="Arial"/>
      <family val="2"/>
    </font>
    <font>
      <b/>
      <i/>
      <sz val="10"/>
      <color theme="0"/>
      <name val="Arial"/>
      <family val="2"/>
    </font>
    <font>
      <b/>
      <i/>
      <sz val="10"/>
      <color rgb="FFFF0000"/>
      <name val="Arial"/>
      <family val="2"/>
    </font>
    <font>
      <i/>
      <sz val="10"/>
      <name val="Arial"/>
      <family val="2"/>
    </font>
    <font>
      <b/>
      <sz val="10"/>
      <color theme="0"/>
      <name val="Arial"/>
      <family val="2"/>
    </font>
    <font>
      <b/>
      <sz val="16"/>
      <color theme="1"/>
      <name val="Calibri"/>
      <family val="2"/>
      <scheme val="minor"/>
    </font>
  </fonts>
  <fills count="11">
    <fill>
      <patternFill patternType="none"/>
    </fill>
    <fill>
      <patternFill patternType="gray125"/>
    </fill>
    <fill>
      <patternFill patternType="solid">
        <fgColor rgb="FF1F497D"/>
        <bgColor rgb="FF000000"/>
      </patternFill>
    </fill>
    <fill>
      <patternFill patternType="solid">
        <fgColor rgb="FFFFFF00"/>
        <bgColor rgb="FF000000"/>
      </patternFill>
    </fill>
    <fill>
      <patternFill patternType="solid">
        <fgColor theme="3" tint="0.79998168889431442"/>
        <bgColor indexed="64"/>
      </patternFill>
    </fill>
    <fill>
      <patternFill patternType="solid">
        <fgColor rgb="FFD6DCE4"/>
        <bgColor rgb="FF000000"/>
      </patternFill>
    </fill>
    <fill>
      <patternFill patternType="solid">
        <fgColor rgb="FFFFFFFF"/>
        <bgColor rgb="FF000000"/>
      </patternFill>
    </fill>
    <fill>
      <patternFill patternType="solid">
        <fgColor rgb="FFFF0000"/>
        <bgColor rgb="FF000000"/>
      </patternFill>
    </fill>
    <fill>
      <patternFill patternType="solid">
        <fgColor theme="0"/>
        <bgColor indexed="64"/>
      </patternFill>
    </fill>
    <fill>
      <patternFill patternType="solid">
        <fgColor theme="0"/>
        <bgColor rgb="FF000000"/>
      </patternFill>
    </fill>
    <fill>
      <patternFill patternType="solid">
        <fgColor theme="4" tint="-0.499984740745262"/>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1"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1"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1"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1"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rgb="FF808080"/>
      </left>
      <right style="medium">
        <color rgb="FF808080"/>
      </right>
      <top style="medium">
        <color rgb="FF808080"/>
      </top>
      <bottom style="thin">
        <color rgb="FF808080"/>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1" tint="0.499984740745262"/>
      </top>
      <bottom style="thin">
        <color theme="1" tint="0.499984740745262"/>
      </bottom>
      <diagonal/>
    </border>
    <border>
      <left style="medium">
        <color rgb="FF808080"/>
      </left>
      <right style="medium">
        <color rgb="FF808080"/>
      </right>
      <top/>
      <bottom style="thin">
        <color rgb="FF808080"/>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1"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5" fillId="0" borderId="13" xfId="0" applyFont="1" applyBorder="1" applyAlignment="1">
      <alignment vertical="center" wrapText="1"/>
    </xf>
    <xf numFmtId="164" fontId="5" fillId="4" borderId="14" xfId="1" applyFont="1" applyFill="1" applyBorder="1" applyAlignment="1">
      <alignment horizontal="center" vertical="center" wrapText="1"/>
    </xf>
    <xf numFmtId="4" fontId="5" fillId="5" borderId="15" xfId="0" applyNumberFormat="1" applyFont="1" applyFill="1" applyBorder="1" applyAlignment="1">
      <alignment wrapText="1"/>
    </xf>
    <xf numFmtId="164" fontId="5" fillId="4" borderId="16" xfId="1" applyFont="1" applyFill="1" applyBorder="1" applyAlignment="1">
      <alignment horizontal="center" vertical="center" wrapText="1"/>
    </xf>
    <xf numFmtId="164" fontId="5" fillId="4" borderId="17" xfId="1" applyFont="1" applyFill="1" applyBorder="1" applyAlignment="1">
      <alignment horizontal="center" vertical="center" wrapText="1"/>
    </xf>
    <xf numFmtId="0" fontId="5" fillId="0" borderId="18" xfId="0" applyFont="1" applyBorder="1" applyAlignment="1">
      <alignment vertical="center" wrapText="1"/>
    </xf>
    <xf numFmtId="4" fontId="5" fillId="5" borderId="19" xfId="0" applyNumberFormat="1" applyFont="1" applyFill="1" applyBorder="1" applyAlignment="1">
      <alignment wrapText="1"/>
    </xf>
    <xf numFmtId="0" fontId="5" fillId="5" borderId="19" xfId="0" applyFont="1" applyFill="1" applyBorder="1" applyAlignment="1">
      <alignment wrapText="1"/>
    </xf>
    <xf numFmtId="0" fontId="5" fillId="6" borderId="18" xfId="0" applyFont="1" applyFill="1" applyBorder="1" applyAlignment="1">
      <alignment vertical="center" wrapText="1"/>
    </xf>
    <xf numFmtId="0" fontId="6" fillId="0" borderId="20" xfId="0" applyFont="1" applyBorder="1" applyAlignment="1">
      <alignment horizontal="left" vertical="center" wrapText="1" indent="1"/>
    </xf>
    <xf numFmtId="164" fontId="6" fillId="4" borderId="14" xfId="1" applyFont="1" applyFill="1" applyBorder="1" applyAlignment="1">
      <alignment horizontal="center" vertical="center" wrapText="1"/>
    </xf>
    <xf numFmtId="4" fontId="6" fillId="5" borderId="19" xfId="0" applyNumberFormat="1" applyFont="1" applyFill="1" applyBorder="1" applyAlignment="1">
      <alignment wrapText="1"/>
    </xf>
    <xf numFmtId="164" fontId="6" fillId="4" borderId="17" xfId="1" applyFont="1" applyFill="1" applyBorder="1" applyAlignment="1">
      <alignment horizontal="center" vertical="center" wrapText="1"/>
    </xf>
    <xf numFmtId="0" fontId="7" fillId="7" borderId="21" xfId="0" applyFont="1" applyFill="1" applyBorder="1" applyAlignment="1">
      <alignment horizontal="left" vertical="center" wrapText="1"/>
    </xf>
    <xf numFmtId="164" fontId="8" fillId="3" borderId="22" xfId="1" applyFont="1" applyFill="1" applyBorder="1" applyAlignment="1">
      <alignment vertical="center"/>
    </xf>
    <xf numFmtId="4" fontId="8" fillId="3" borderId="22" xfId="1" applyNumberFormat="1" applyFont="1" applyFill="1" applyBorder="1" applyAlignment="1">
      <alignment vertical="center"/>
    </xf>
    <xf numFmtId="41" fontId="8" fillId="3" borderId="22" xfId="1" applyNumberFormat="1" applyFont="1" applyFill="1" applyBorder="1" applyAlignment="1">
      <alignment vertical="center"/>
    </xf>
    <xf numFmtId="0" fontId="9" fillId="8" borderId="20" xfId="0" applyFont="1" applyFill="1" applyBorder="1" applyAlignment="1">
      <alignment horizontal="left" vertical="center" wrapText="1"/>
    </xf>
    <xf numFmtId="164" fontId="8" fillId="9" borderId="23" xfId="1" applyFont="1" applyFill="1" applyBorder="1" applyAlignment="1">
      <alignment vertical="center"/>
    </xf>
    <xf numFmtId="0" fontId="0" fillId="0" borderId="0" xfId="0" applyAlignment="1">
      <alignment vertical="center"/>
    </xf>
    <xf numFmtId="0" fontId="10" fillId="10" borderId="1" xfId="0" applyFont="1" applyFill="1" applyBorder="1" applyAlignment="1">
      <alignment vertical="center" wrapText="1"/>
    </xf>
    <xf numFmtId="164" fontId="10" fillId="10" borderId="3" xfId="1" applyFont="1" applyFill="1" applyBorder="1" applyAlignment="1">
      <alignment vertical="center" wrapText="1"/>
    </xf>
    <xf numFmtId="43" fontId="0" fillId="0" borderId="0" xfId="0" applyNumberFormat="1"/>
    <xf numFmtId="1" fontId="0" fillId="0" borderId="0" xfId="0" applyNumberFormat="1"/>
    <xf numFmtId="3" fontId="0" fillId="0" borderId="0" xfId="0" applyNumberFormat="1"/>
    <xf numFmtId="4" fontId="0" fillId="0" borderId="0" xfId="0" applyNumberForma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0" borderId="0" xfId="0" applyFont="1"/>
  </cellXfs>
  <cellStyles count="2">
    <cellStyle name="Comma 7" xfId="1" xr:uid="{FBC79615-4702-4AE6-A8E1-60C094D147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forecast%202022-2023_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ross + Approach 2 (2)"/>
      <sheetName val="Per Country (2)"/>
      <sheetName val="UNICEF+ILO forecast"/>
      <sheetName val="Instalments"/>
      <sheetName val="Budget Annex III"/>
      <sheetName val="App 1 (REV BUD)"/>
      <sheetName val="Global components (REV BUD)"/>
      <sheetName val="Global components (2022-23)"/>
      <sheetName val="Cross-Country Budgets App 1 &amp; 2"/>
      <sheetName val="Global App 1 and App 2"/>
      <sheetName val="UNICEF+ILO forecast (countries)"/>
      <sheetName val="UNICEF forecast"/>
      <sheetName val=" Cambodia (2)"/>
      <sheetName val="Paraguay (2)"/>
      <sheetName val="Nepal (2)"/>
      <sheetName val="Uganda (2)"/>
      <sheetName val="Senegal (2)"/>
      <sheetName val="Burkina Faso (2)"/>
      <sheetName val="Angola (2)"/>
      <sheetName val="Ethiopia (2)"/>
      <sheetName val="IRIS report Uganda"/>
      <sheetName val="ILO__PJ_Status_By_Activity_and_"/>
      <sheetName val="Cambodia"/>
      <sheetName val="Paraguay"/>
      <sheetName val="Nepal"/>
      <sheetName val="Uganda"/>
      <sheetName val="Senegal"/>
      <sheetName val="Burkina Faso"/>
      <sheetName val="Angola"/>
      <sheetName val="Ethiopia"/>
    </sheetNames>
    <sheetDataSet>
      <sheetData sheetId="0" refreshError="1"/>
      <sheetData sheetId="1">
        <row r="9">
          <cell r="E9">
            <v>423190</v>
          </cell>
          <cell r="S9">
            <v>340285.46</v>
          </cell>
        </row>
        <row r="10">
          <cell r="E10">
            <v>235576</v>
          </cell>
          <cell r="S10">
            <v>182011.29</v>
          </cell>
        </row>
        <row r="13">
          <cell r="S13">
            <v>15711.58</v>
          </cell>
        </row>
        <row r="15">
          <cell r="E15">
            <v>50000</v>
          </cell>
          <cell r="S15">
            <v>4262.95</v>
          </cell>
        </row>
        <row r="16">
          <cell r="E16">
            <v>4800</v>
          </cell>
          <cell r="S16">
            <v>2125.7600000000002</v>
          </cell>
        </row>
        <row r="17">
          <cell r="E17">
            <v>0</v>
          </cell>
          <cell r="S17">
            <v>0</v>
          </cell>
        </row>
        <row r="19">
          <cell r="E19">
            <v>43950.83</v>
          </cell>
          <cell r="S19">
            <v>91934.84</v>
          </cell>
        </row>
        <row r="20">
          <cell r="E20">
            <v>583918.17000000004</v>
          </cell>
          <cell r="S20">
            <v>96867.72</v>
          </cell>
        </row>
        <row r="22">
          <cell r="E22">
            <v>916254</v>
          </cell>
          <cell r="S22">
            <v>864976.27</v>
          </cell>
        </row>
        <row r="33">
          <cell r="E33">
            <v>423190</v>
          </cell>
          <cell r="S33">
            <v>270280.2</v>
          </cell>
        </row>
        <row r="34">
          <cell r="E34">
            <v>235576</v>
          </cell>
          <cell r="S34">
            <v>148974.25</v>
          </cell>
        </row>
        <row r="35">
          <cell r="E35">
            <v>366377</v>
          </cell>
          <cell r="S35">
            <v>163255.01</v>
          </cell>
        </row>
        <row r="36">
          <cell r="E36">
            <v>381058</v>
          </cell>
          <cell r="S36">
            <v>247201.9</v>
          </cell>
        </row>
        <row r="37">
          <cell r="F37">
            <v>170000</v>
          </cell>
        </row>
        <row r="38">
          <cell r="F38">
            <v>20000</v>
          </cell>
          <cell r="S38">
            <v>1259.49</v>
          </cell>
        </row>
        <row r="40">
          <cell r="F40">
            <v>2956279</v>
          </cell>
          <cell r="S40">
            <v>2086596.4400000002</v>
          </cell>
        </row>
        <row r="41">
          <cell r="F41">
            <v>206939.53000000003</v>
          </cell>
          <cell r="S41">
            <v>5483.82</v>
          </cell>
        </row>
        <row r="42">
          <cell r="F42">
            <v>2749339.4699999997</v>
          </cell>
          <cell r="S42">
            <v>2081112.62</v>
          </cell>
        </row>
      </sheetData>
      <sheetData sheetId="2">
        <row r="8">
          <cell r="B8">
            <v>411873</v>
          </cell>
          <cell r="J8">
            <v>395242.59</v>
          </cell>
          <cell r="M8">
            <v>603598</v>
          </cell>
          <cell r="T8">
            <v>199229.41</v>
          </cell>
        </row>
        <row r="9">
          <cell r="B9">
            <v>18000</v>
          </cell>
          <cell r="J9">
            <v>0</v>
          </cell>
          <cell r="M9">
            <v>87731</v>
          </cell>
          <cell r="T9">
            <v>0</v>
          </cell>
        </row>
        <row r="10">
          <cell r="B10">
            <v>4000</v>
          </cell>
          <cell r="J10">
            <v>2354.2399999999998</v>
          </cell>
          <cell r="M10">
            <v>4495</v>
          </cell>
          <cell r="T10">
            <v>0</v>
          </cell>
        </row>
        <row r="11">
          <cell r="B11">
            <v>22000</v>
          </cell>
          <cell r="J11">
            <v>12640.88</v>
          </cell>
          <cell r="M11">
            <v>42235</v>
          </cell>
          <cell r="T11">
            <v>44310.22</v>
          </cell>
        </row>
        <row r="12">
          <cell r="B12">
            <v>433914</v>
          </cell>
          <cell r="J12">
            <v>260413.35</v>
          </cell>
          <cell r="M12">
            <v>151677</v>
          </cell>
          <cell r="T12">
            <v>297319.08</v>
          </cell>
        </row>
        <row r="13">
          <cell r="B13">
            <v>30373.980000000003</v>
          </cell>
          <cell r="J13">
            <v>0</v>
          </cell>
          <cell r="M13">
            <v>10617.390000000001</v>
          </cell>
          <cell r="T13">
            <v>0</v>
          </cell>
        </row>
        <row r="14">
          <cell r="B14">
            <v>403540.02</v>
          </cell>
          <cell r="J14">
            <v>260413.35</v>
          </cell>
          <cell r="M14">
            <v>141059.60999999999</v>
          </cell>
          <cell r="T14">
            <v>297319.08</v>
          </cell>
        </row>
        <row r="15">
          <cell r="B15">
            <v>0</v>
          </cell>
          <cell r="J15">
            <v>0</v>
          </cell>
          <cell r="M15">
            <v>0</v>
          </cell>
          <cell r="T15">
            <v>0</v>
          </cell>
        </row>
        <row r="25">
          <cell r="B25">
            <v>326467</v>
          </cell>
          <cell r="J25">
            <v>334738.68</v>
          </cell>
          <cell r="M25">
            <v>415860</v>
          </cell>
          <cell r="T25">
            <v>328670.28999999998</v>
          </cell>
        </row>
        <row r="26">
          <cell r="B26">
            <v>23879</v>
          </cell>
          <cell r="J26">
            <v>1324</v>
          </cell>
          <cell r="M26">
            <v>12000</v>
          </cell>
          <cell r="T26">
            <v>18979.59</v>
          </cell>
        </row>
        <row r="27">
          <cell r="B27">
            <v>35679</v>
          </cell>
          <cell r="J27">
            <v>4532.91</v>
          </cell>
          <cell r="M27">
            <v>0</v>
          </cell>
          <cell r="T27">
            <v>6767.9</v>
          </cell>
        </row>
        <row r="28">
          <cell r="B28">
            <v>6473</v>
          </cell>
          <cell r="J28">
            <v>36191.31</v>
          </cell>
          <cell r="M28">
            <v>13768</v>
          </cell>
          <cell r="T28">
            <v>19879.37</v>
          </cell>
        </row>
        <row r="29">
          <cell r="B29">
            <v>497764</v>
          </cell>
          <cell r="J29">
            <v>226783</v>
          </cell>
          <cell r="M29">
            <v>445605</v>
          </cell>
          <cell r="T29">
            <v>205756.48</v>
          </cell>
        </row>
        <row r="30">
          <cell r="B30">
            <v>34843.480000000003</v>
          </cell>
          <cell r="J30">
            <v>0</v>
          </cell>
          <cell r="M30">
            <v>31192.350000000002</v>
          </cell>
          <cell r="T30">
            <v>0</v>
          </cell>
        </row>
        <row r="31">
          <cell r="B31">
            <v>462920.52</v>
          </cell>
          <cell r="J31">
            <v>226783</v>
          </cell>
          <cell r="M31">
            <v>414412.65</v>
          </cell>
          <cell r="T31">
            <v>205756.48</v>
          </cell>
        </row>
        <row r="32">
          <cell r="B32">
            <v>0</v>
          </cell>
          <cell r="J32">
            <v>0</v>
          </cell>
          <cell r="T32">
            <v>6848.82</v>
          </cell>
        </row>
        <row r="42">
          <cell r="B42">
            <v>443927</v>
          </cell>
          <cell r="J42">
            <v>305912.92</v>
          </cell>
          <cell r="M42">
            <v>688110</v>
          </cell>
          <cell r="T42">
            <v>409745.02</v>
          </cell>
        </row>
        <row r="43">
          <cell r="B43">
            <v>10500</v>
          </cell>
          <cell r="J43">
            <v>513.38</v>
          </cell>
          <cell r="M43">
            <v>7000</v>
          </cell>
          <cell r="T43">
            <v>0</v>
          </cell>
        </row>
        <row r="44">
          <cell r="B44">
            <v>5000</v>
          </cell>
          <cell r="J44">
            <v>2751.94</v>
          </cell>
          <cell r="M44">
            <v>10000</v>
          </cell>
          <cell r="T44">
            <v>9855.7900000000009</v>
          </cell>
        </row>
        <row r="45">
          <cell r="B45">
            <v>6800</v>
          </cell>
          <cell r="J45">
            <v>14853.82</v>
          </cell>
          <cell r="M45">
            <v>42800</v>
          </cell>
          <cell r="T45">
            <v>35918.480000000003</v>
          </cell>
        </row>
        <row r="47">
          <cell r="B47">
            <v>29666.000000000004</v>
          </cell>
          <cell r="J47">
            <v>4887.1899999999996</v>
          </cell>
          <cell r="M47">
            <v>9926.84</v>
          </cell>
          <cell r="T47">
            <v>1258.99</v>
          </cell>
        </row>
        <row r="48">
          <cell r="B48">
            <v>394134</v>
          </cell>
          <cell r="J48">
            <v>140334.59</v>
          </cell>
          <cell r="M48">
            <v>131885.16</v>
          </cell>
          <cell r="T48">
            <v>58265.919999999998</v>
          </cell>
        </row>
        <row r="49">
          <cell r="J49">
            <v>0</v>
          </cell>
          <cell r="M49">
            <v>0</v>
          </cell>
          <cell r="T49">
            <v>0</v>
          </cell>
        </row>
        <row r="59">
          <cell r="B59">
            <v>446184</v>
          </cell>
          <cell r="J59">
            <v>392446</v>
          </cell>
          <cell r="M59">
            <v>385709</v>
          </cell>
          <cell r="T59">
            <v>386956.82</v>
          </cell>
        </row>
        <row r="60">
          <cell r="B60">
            <v>50000</v>
          </cell>
          <cell r="J60">
            <v>0</v>
          </cell>
          <cell r="M60">
            <v>26196</v>
          </cell>
          <cell r="T60">
            <v>859.88</v>
          </cell>
        </row>
        <row r="61">
          <cell r="B61">
            <v>7800</v>
          </cell>
          <cell r="J61">
            <v>9603.77</v>
          </cell>
          <cell r="M61">
            <v>59424</v>
          </cell>
          <cell r="T61">
            <v>2324</v>
          </cell>
        </row>
        <row r="62">
          <cell r="B62">
            <v>70200</v>
          </cell>
          <cell r="J62">
            <v>52464.43</v>
          </cell>
          <cell r="M62">
            <v>5819</v>
          </cell>
          <cell r="T62">
            <v>31477.439999999999</v>
          </cell>
        </row>
        <row r="63">
          <cell r="M63">
            <v>411560</v>
          </cell>
          <cell r="T63">
            <v>134835.19</v>
          </cell>
        </row>
        <row r="64">
          <cell r="B64">
            <v>22078.350000000002</v>
          </cell>
          <cell r="J64">
            <v>41686.519999999997</v>
          </cell>
          <cell r="M64">
            <v>28809.200000000004</v>
          </cell>
          <cell r="T64">
            <v>0</v>
          </cell>
        </row>
        <row r="65">
          <cell r="B65">
            <v>293326.65000000002</v>
          </cell>
          <cell r="J65">
            <v>124931.27</v>
          </cell>
          <cell r="M65">
            <v>382750.8</v>
          </cell>
          <cell r="T65">
            <v>134835.19</v>
          </cell>
        </row>
        <row r="66">
          <cell r="B66">
            <v>0</v>
          </cell>
          <cell r="J66">
            <v>0</v>
          </cell>
          <cell r="T66">
            <v>0</v>
          </cell>
        </row>
      </sheetData>
      <sheetData sheetId="3" refreshError="1"/>
      <sheetData sheetId="4" refreshError="1"/>
      <sheetData sheetId="5" refreshError="1"/>
      <sheetData sheetId="6" refreshError="1"/>
      <sheetData sheetId="7" refreshError="1"/>
      <sheetData sheetId="8" refreshError="1"/>
      <sheetData sheetId="9">
        <row r="55">
          <cell r="M55">
            <v>0</v>
          </cell>
        </row>
        <row r="59">
          <cell r="M5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6608-336F-41C7-B615-57134A8B5923}">
  <sheetPr>
    <tabColor theme="7" tint="0.39997558519241921"/>
  </sheetPr>
  <dimension ref="A3:V46"/>
  <sheetViews>
    <sheetView tabSelected="1" topLeftCell="J3" zoomScale="70" zoomScaleNormal="70" workbookViewId="0">
      <selection activeCell="U21" sqref="U21"/>
    </sheetView>
  </sheetViews>
  <sheetFormatPr defaultRowHeight="14.5" x14ac:dyDescent="0.35"/>
  <cols>
    <col min="1" max="1" width="57.1796875" customWidth="1"/>
    <col min="2" max="2" width="20.54296875" customWidth="1"/>
    <col min="3" max="3" width="18.26953125" customWidth="1"/>
    <col min="4" max="4" width="19" customWidth="1"/>
    <col min="5" max="5" width="17.453125" customWidth="1"/>
    <col min="6" max="6" width="20.453125" customWidth="1"/>
    <col min="7" max="8" width="16.453125" customWidth="1"/>
    <col min="9" max="10" width="17.453125" customWidth="1"/>
    <col min="11" max="20" width="16.453125" customWidth="1"/>
    <col min="21" max="21" width="19.26953125" customWidth="1"/>
    <col min="22" max="22" width="17.54296875" customWidth="1"/>
  </cols>
  <sheetData>
    <row r="3" spans="1:22" x14ac:dyDescent="0.35">
      <c r="A3" t="s">
        <v>0</v>
      </c>
    </row>
    <row r="4" spans="1:22" ht="21" x14ac:dyDescent="0.5">
      <c r="A4" t="s">
        <v>1</v>
      </c>
      <c r="C4" s="43"/>
      <c r="D4" s="43"/>
      <c r="E4" s="43"/>
      <c r="F4" s="43"/>
      <c r="G4" s="43"/>
      <c r="H4" s="43"/>
      <c r="I4" s="43"/>
      <c r="J4" s="43"/>
      <c r="K4" s="43"/>
      <c r="L4" s="43"/>
      <c r="M4" s="43"/>
      <c r="N4" s="43"/>
      <c r="O4" s="43"/>
      <c r="P4" s="43"/>
      <c r="Q4" s="43"/>
      <c r="R4" s="43"/>
      <c r="S4" s="43"/>
      <c r="T4" s="43"/>
      <c r="U4" s="43"/>
    </row>
    <row r="5" spans="1:22" ht="21" x14ac:dyDescent="0.5">
      <c r="A5" s="47" t="s">
        <v>2</v>
      </c>
    </row>
    <row r="6" spans="1:22" ht="15" customHeight="1" thickBot="1" x14ac:dyDescent="0.4"/>
    <row r="7" spans="1:22" ht="15.75" customHeight="1" x14ac:dyDescent="0.35">
      <c r="A7" s="44" t="s">
        <v>3</v>
      </c>
      <c r="B7" s="34" t="s">
        <v>4</v>
      </c>
      <c r="C7" s="35"/>
      <c r="D7" s="34" t="s">
        <v>5</v>
      </c>
      <c r="E7" s="35"/>
      <c r="F7" s="34" t="s">
        <v>6</v>
      </c>
      <c r="G7" s="35"/>
      <c r="H7" s="34" t="s">
        <v>7</v>
      </c>
      <c r="I7" s="35"/>
      <c r="J7" s="34" t="s">
        <v>8</v>
      </c>
      <c r="K7" s="35"/>
      <c r="L7" s="34" t="s">
        <v>9</v>
      </c>
      <c r="M7" s="35"/>
      <c r="N7" s="34" t="s">
        <v>10</v>
      </c>
      <c r="O7" s="35"/>
      <c r="P7" s="34" t="s">
        <v>11</v>
      </c>
      <c r="Q7" s="35"/>
      <c r="R7" s="34" t="s">
        <v>12</v>
      </c>
      <c r="S7" s="35"/>
      <c r="T7" s="1"/>
      <c r="U7" s="40" t="s">
        <v>13</v>
      </c>
      <c r="V7" s="40" t="s">
        <v>13</v>
      </c>
    </row>
    <row r="8" spans="1:22" ht="15.75" customHeight="1" x14ac:dyDescent="0.35">
      <c r="A8" s="45"/>
      <c r="B8" s="36"/>
      <c r="C8" s="37"/>
      <c r="D8" s="36"/>
      <c r="E8" s="37"/>
      <c r="F8" s="36"/>
      <c r="G8" s="37"/>
      <c r="H8" s="36"/>
      <c r="I8" s="37"/>
      <c r="J8" s="36"/>
      <c r="K8" s="37"/>
      <c r="L8" s="36"/>
      <c r="M8" s="37"/>
      <c r="N8" s="36"/>
      <c r="O8" s="37"/>
      <c r="P8" s="36"/>
      <c r="Q8" s="37"/>
      <c r="R8" s="36"/>
      <c r="S8" s="37"/>
      <c r="T8" s="2" t="s">
        <v>14</v>
      </c>
      <c r="U8" s="41"/>
      <c r="V8" s="41"/>
    </row>
    <row r="9" spans="1:22" ht="15.75" customHeight="1" thickBot="1" x14ac:dyDescent="0.4">
      <c r="A9" s="46"/>
      <c r="B9" s="38"/>
      <c r="C9" s="39"/>
      <c r="D9" s="38"/>
      <c r="E9" s="39"/>
      <c r="F9" s="38"/>
      <c r="G9" s="39"/>
      <c r="H9" s="38"/>
      <c r="I9" s="39"/>
      <c r="J9" s="38"/>
      <c r="K9" s="39"/>
      <c r="L9" s="38"/>
      <c r="M9" s="39"/>
      <c r="N9" s="38"/>
      <c r="O9" s="39"/>
      <c r="P9" s="38"/>
      <c r="Q9" s="39"/>
      <c r="R9" s="38"/>
      <c r="S9" s="39"/>
      <c r="T9" s="3"/>
      <c r="U9" s="42"/>
      <c r="V9" s="42"/>
    </row>
    <row r="10" spans="1:22" ht="15.75" customHeight="1" thickBot="1" x14ac:dyDescent="0.4">
      <c r="A10" s="4"/>
      <c r="B10" s="5" t="s">
        <v>15</v>
      </c>
      <c r="C10" s="5" t="s">
        <v>16</v>
      </c>
      <c r="D10" s="5" t="s">
        <v>15</v>
      </c>
      <c r="E10" s="5" t="s">
        <v>16</v>
      </c>
      <c r="F10" s="5" t="s">
        <v>15</v>
      </c>
      <c r="G10" s="5" t="s">
        <v>16</v>
      </c>
      <c r="H10" s="5" t="s">
        <v>15</v>
      </c>
      <c r="I10" s="5" t="s">
        <v>16</v>
      </c>
      <c r="J10" s="5" t="s">
        <v>15</v>
      </c>
      <c r="K10" s="5" t="s">
        <v>16</v>
      </c>
      <c r="L10" s="5" t="s">
        <v>15</v>
      </c>
      <c r="M10" s="5" t="s">
        <v>16</v>
      </c>
      <c r="N10" s="5" t="s">
        <v>15</v>
      </c>
      <c r="O10" s="5" t="s">
        <v>16</v>
      </c>
      <c r="P10" s="5" t="s">
        <v>15</v>
      </c>
      <c r="Q10" s="5" t="s">
        <v>16</v>
      </c>
      <c r="R10" s="6" t="s">
        <v>15</v>
      </c>
      <c r="S10" s="6" t="s">
        <v>16</v>
      </c>
      <c r="T10" s="6" t="s">
        <v>15</v>
      </c>
      <c r="U10" s="7" t="s">
        <v>15</v>
      </c>
      <c r="V10" s="7" t="s">
        <v>16</v>
      </c>
    </row>
    <row r="11" spans="1:22" ht="15.75" customHeight="1" x14ac:dyDescent="0.35">
      <c r="A11" s="8" t="s">
        <v>17</v>
      </c>
      <c r="B11" s="9">
        <f>'[1]Per Country (2)'!B8-'[1]Per Country (2)'!J8</f>
        <v>16630.409999999974</v>
      </c>
      <c r="C11" s="9">
        <v>73040</v>
      </c>
      <c r="D11" s="9">
        <f>'[1]Per Country (2)'!M8-'[1]Per Country (2)'!T8</f>
        <v>404368.58999999997</v>
      </c>
      <c r="E11" s="10">
        <v>94905</v>
      </c>
      <c r="F11" s="9">
        <f>'[1]Per Country (2)'!B25-'[1]Per Country (2)'!J25</f>
        <v>-8271.679999999993</v>
      </c>
      <c r="G11" s="11">
        <v>59342.77</v>
      </c>
      <c r="H11" s="9">
        <f>'[1]Per Country (2)'!M25-'[1]Per Country (2)'!T25</f>
        <v>87189.710000000021</v>
      </c>
      <c r="I11" s="11"/>
      <c r="J11" s="9">
        <f>'[1]Per Country (2)'!B42-'[1]Per Country (2)'!J42</f>
        <v>138014.08000000002</v>
      </c>
      <c r="K11" s="11">
        <v>99783.25</v>
      </c>
      <c r="L11" s="9">
        <f>'[1]Per Country (2)'!M42-'[1]Per Country (2)'!T42</f>
        <v>278364.98</v>
      </c>
      <c r="M11" s="11"/>
      <c r="N11" s="9">
        <f>'[1]Per Country (2)'!B59-'[1]Per Country (2)'!J59</f>
        <v>53738</v>
      </c>
      <c r="O11" s="11">
        <v>219575</v>
      </c>
      <c r="P11" s="9">
        <f>'[1]Per Country (2)'!M59-'[1]Per Country (2)'!T59</f>
        <v>-1247.820000000007</v>
      </c>
      <c r="Q11" s="11">
        <v>46965.477790000004</v>
      </c>
      <c r="R11" s="11">
        <f>'[1]Cross + Approach 2 (2)'!E9+'[1]Cross + Approach 2 (2)'!E10-'[1]Cross + Approach 2 (2)'!S9-'[1]Cross + Approach 2 (2)'!S10-'[1]Cross + Approach 2 (2)'!S13</f>
        <v>120757.66999999997</v>
      </c>
      <c r="S11" s="11">
        <v>78475</v>
      </c>
      <c r="T11" s="11">
        <f>'[1]Cross + Approach 2 (2)'!E33+'[1]Cross + Approach 2 (2)'!E34+'[1]Cross + Approach 2 (2)'!E35+'[1]Cross + Approach 2 (2)'!E36-'[1]Cross + Approach 2 (2)'!S33-'[1]Cross + Approach 2 (2)'!S34-'[1]Cross + Approach 2 (2)'!S35-'[1]Cross + Approach 2 (2)'!S36</f>
        <v>576489.64</v>
      </c>
      <c r="U11" s="12">
        <f t="shared" ref="U11:U16" si="0">T11+R11+P11+N11+L11+J11+H11+F11+D11+B11</f>
        <v>1666033.5799999998</v>
      </c>
      <c r="V11" s="12">
        <v>672086.49779000005</v>
      </c>
    </row>
    <row r="12" spans="1:22" ht="15.75" customHeight="1" x14ac:dyDescent="0.35">
      <c r="A12" s="13" t="s">
        <v>18</v>
      </c>
      <c r="B12" s="9">
        <f>'[1]Per Country (2)'!B9-'[1]Per Country (2)'!J9</f>
        <v>18000</v>
      </c>
      <c r="C12" s="9">
        <v>3652</v>
      </c>
      <c r="D12" s="9">
        <f>'[1]Per Country (2)'!M9-'[1]Per Country (2)'!T9</f>
        <v>87731</v>
      </c>
      <c r="E12" s="14">
        <v>16353.79</v>
      </c>
      <c r="F12" s="9">
        <f>'[1]Per Country (2)'!B26-'[1]Per Country (2)'!J26</f>
        <v>22555</v>
      </c>
      <c r="G12" s="9"/>
      <c r="H12" s="9">
        <f>'[1]Per Country (2)'!M26-'[1]Per Country (2)'!T26</f>
        <v>-6979.59</v>
      </c>
      <c r="I12" s="9">
        <v>4565</v>
      </c>
      <c r="J12" s="9">
        <f>'[1]Per Country (2)'!B43-'[1]Per Country (2)'!J43</f>
        <v>9986.6200000000008</v>
      </c>
      <c r="K12" s="9">
        <v>0</v>
      </c>
      <c r="L12" s="9">
        <f>'[1]Per Country (2)'!M43-'[1]Per Country (2)'!T43</f>
        <v>7000</v>
      </c>
      <c r="M12" s="9"/>
      <c r="N12" s="9">
        <f>'[1]Per Country (2)'!B60-'[1]Per Country (2)'!J60</f>
        <v>50000</v>
      </c>
      <c r="O12" s="9">
        <v>15000</v>
      </c>
      <c r="P12" s="9">
        <f>'[1]Per Country (2)'!M60-'[1]Per Country (2)'!T60</f>
        <v>25336.12</v>
      </c>
      <c r="Q12" s="9">
        <v>4632</v>
      </c>
      <c r="R12" s="12">
        <f>'[1]Cross + Approach 2 (2)'!E15-'[1]Cross + Approach 2 (2)'!S15</f>
        <v>45737.05</v>
      </c>
      <c r="S12" s="12">
        <v>17980</v>
      </c>
      <c r="T12" s="12">
        <f>'[1]Cross + Approach 2 (2)'!F37-'[1]Cross + Approach 2 (2)'!S37</f>
        <v>170000</v>
      </c>
      <c r="U12" s="12">
        <f t="shared" si="0"/>
        <v>429366.19999999995</v>
      </c>
      <c r="V12" s="12">
        <v>62182.79</v>
      </c>
    </row>
    <row r="13" spans="1:22" ht="15.75" customHeight="1" x14ac:dyDescent="0.35">
      <c r="A13" s="13" t="s">
        <v>19</v>
      </c>
      <c r="B13" s="9">
        <f>'[1]Per Country (2)'!B10-'[1]Per Country (2)'!J10</f>
        <v>1645.7600000000002</v>
      </c>
      <c r="C13" s="9">
        <v>0</v>
      </c>
      <c r="D13" s="9">
        <f>'[1]Per Country (2)'!M10-'[1]Per Country (2)'!T10</f>
        <v>4495</v>
      </c>
      <c r="E13" s="15" t="s">
        <v>20</v>
      </c>
      <c r="F13" s="9">
        <f>'[1]Per Country (2)'!B27-'[1]Per Country (2)'!J27</f>
        <v>31146.09</v>
      </c>
      <c r="G13" s="9"/>
      <c r="H13" s="9">
        <f>'[1]Per Country (2)'!M27-'[1]Per Country (2)'!T27</f>
        <v>-6767.9</v>
      </c>
      <c r="I13" s="9"/>
      <c r="J13" s="9">
        <f>'[1]Per Country (2)'!B44-'[1]Per Country (2)'!J44</f>
        <v>2248.06</v>
      </c>
      <c r="K13" s="9">
        <v>0</v>
      </c>
      <c r="L13" s="9">
        <f>'[1]Per Country (2)'!M44-'[1]Per Country (2)'!T44</f>
        <v>144.20999999999913</v>
      </c>
      <c r="M13" s="9"/>
      <c r="N13" s="9">
        <f>'[1]Per Country (2)'!B61-'[1]Per Country (2)'!J61</f>
        <v>-1803.7700000000004</v>
      </c>
      <c r="O13" s="9">
        <v>2000</v>
      </c>
      <c r="P13" s="9">
        <f>'[1]Per Country (2)'!M61-'[1]Per Country (2)'!T61</f>
        <v>57100</v>
      </c>
      <c r="Q13" s="9">
        <v>0</v>
      </c>
      <c r="R13" s="12">
        <f>'[1]Cross + Approach 2 (2)'!E16-'[1]Cross + Approach 2 (2)'!S16</f>
        <v>2674.24</v>
      </c>
      <c r="S13" s="12">
        <v>4315</v>
      </c>
      <c r="T13" s="12">
        <f>'[1]Cross + Approach 2 (2)'!F38-'[1]Cross + Approach 2 (2)'!S38</f>
        <v>18740.509999999998</v>
      </c>
      <c r="U13" s="12">
        <f t="shared" si="0"/>
        <v>109622.2</v>
      </c>
      <c r="V13" s="12">
        <v>6315</v>
      </c>
    </row>
    <row r="14" spans="1:22" ht="15.75" customHeight="1" x14ac:dyDescent="0.35">
      <c r="A14" s="16" t="s">
        <v>21</v>
      </c>
      <c r="B14" s="9">
        <f>'[1]Per Country (2)'!B11-'[1]Per Country (2)'!J11</f>
        <v>9359.1200000000008</v>
      </c>
      <c r="C14" s="9">
        <v>0</v>
      </c>
      <c r="D14" s="9">
        <f>'[1]Per Country (2)'!M11-'[1]Per Country (2)'!T11</f>
        <v>-2075.2200000000012</v>
      </c>
      <c r="E14" s="15" t="s">
        <v>20</v>
      </c>
      <c r="F14" s="9">
        <f>'[1]Per Country (2)'!B28-'[1]Per Country (2)'!J28</f>
        <v>-29718.309999999998</v>
      </c>
      <c r="G14" s="9"/>
      <c r="H14" s="9">
        <f>'[1]Per Country (2)'!M28-'[1]Per Country (2)'!T28</f>
        <v>-6111.369999999999</v>
      </c>
      <c r="I14" s="9">
        <v>1154.6046799999999</v>
      </c>
      <c r="J14" s="9">
        <f>'[1]Per Country (2)'!B45-'[1]Per Country (2)'!J45</f>
        <v>-8053.82</v>
      </c>
      <c r="K14" s="9">
        <v>9600</v>
      </c>
      <c r="L14" s="9">
        <f>'[1]Per Country (2)'!M45-'[1]Per Country (2)'!T45</f>
        <v>6881.5199999999968</v>
      </c>
      <c r="M14" s="9"/>
      <c r="N14" s="9">
        <f>'[1]Per Country (2)'!B62-'[1]Per Country (2)'!J62</f>
        <v>17735.57</v>
      </c>
      <c r="O14" s="9"/>
      <c r="P14" s="9">
        <f>'[1]Per Country (2)'!M62-'[1]Per Country (2)'!T62</f>
        <v>-25658.44</v>
      </c>
      <c r="Q14" s="9">
        <v>0</v>
      </c>
      <c r="R14" s="12">
        <f>'[1]Cross + Approach 2 (2)'!E17-'[1]Cross + Approach 2 (2)'!S17</f>
        <v>0</v>
      </c>
      <c r="S14" s="12">
        <v>0</v>
      </c>
      <c r="T14" s="12">
        <f>'[1]Cross-Country Budgets App 1 &amp; 2'!M55</f>
        <v>0</v>
      </c>
      <c r="U14" s="12">
        <f t="shared" si="0"/>
        <v>-37640.949999999997</v>
      </c>
      <c r="V14" s="12">
        <v>10754.60468</v>
      </c>
    </row>
    <row r="15" spans="1:22" ht="15.75" customHeight="1" x14ac:dyDescent="0.35">
      <c r="A15" s="13" t="s">
        <v>22</v>
      </c>
      <c r="B15" s="9">
        <f>'[1]Per Country (2)'!B12-'[1]Per Country (2)'!J12</f>
        <v>173500.65</v>
      </c>
      <c r="C15" s="9">
        <v>222860.67969000002</v>
      </c>
      <c r="D15" s="9">
        <f>'[1]Per Country (2)'!M12-'[1]Per Country (2)'!T12</f>
        <v>-145642.08000000002</v>
      </c>
      <c r="E15" s="14">
        <v>125898</v>
      </c>
      <c r="F15" s="9">
        <f>'[1]Per Country (2)'!B29-'[1]Per Country (2)'!J29</f>
        <v>270981</v>
      </c>
      <c r="G15" s="9">
        <v>120430.94</v>
      </c>
      <c r="H15" s="9">
        <f>'[1]Per Country (2)'!M29-'[1]Per Country (2)'!T29</f>
        <v>239848.52</v>
      </c>
      <c r="I15" s="9">
        <v>6391</v>
      </c>
      <c r="J15" s="9">
        <f>J16+J17</f>
        <v>278578.22000000003</v>
      </c>
      <c r="K15" s="9">
        <v>106493.96722999998</v>
      </c>
      <c r="L15" s="9">
        <f>L16+L17</f>
        <v>82287.090000000011</v>
      </c>
      <c r="M15" s="9">
        <v>225175.53575970919</v>
      </c>
      <c r="N15" s="9">
        <f>N16+N17</f>
        <v>148787.21000000002</v>
      </c>
      <c r="O15" s="9">
        <v>160446</v>
      </c>
      <c r="P15" s="9">
        <f>'[1]Per Country (2)'!M63-'[1]Per Country (2)'!T63</f>
        <v>276724.81</v>
      </c>
      <c r="Q15" s="9">
        <v>129322.16</v>
      </c>
      <c r="R15" s="9">
        <f>R16+R17</f>
        <v>439066.44000000006</v>
      </c>
      <c r="S15" s="9">
        <f t="shared" ref="S15" si="1">+S16+S17</f>
        <v>57519.959290245024</v>
      </c>
      <c r="T15" s="12">
        <f>'[1]Cross + Approach 2 (2)'!F40-'[1]Cross + Approach 2 (2)'!S40</f>
        <v>869682.55999999982</v>
      </c>
      <c r="U15" s="12">
        <f t="shared" si="0"/>
        <v>2633814.42</v>
      </c>
      <c r="V15" s="12">
        <v>1154538.2419699542</v>
      </c>
    </row>
    <row r="16" spans="1:22" ht="15.75" customHeight="1" x14ac:dyDescent="0.35">
      <c r="A16" s="17" t="s">
        <v>23</v>
      </c>
      <c r="B16" s="18">
        <f>'[1]Per Country (2)'!B13-'[1]Per Country (2)'!J13</f>
        <v>30373.980000000003</v>
      </c>
      <c r="C16" s="18">
        <v>0</v>
      </c>
      <c r="D16" s="18">
        <f>'[1]Per Country (2)'!M13-'[1]Per Country (2)'!T13</f>
        <v>10617.390000000001</v>
      </c>
      <c r="E16" s="19">
        <v>4290</v>
      </c>
      <c r="F16" s="18">
        <f>'[1]Per Country (2)'!B30-'[1]Per Country (2)'!J30</f>
        <v>34843.480000000003</v>
      </c>
      <c r="G16" s="18">
        <v>25000</v>
      </c>
      <c r="H16" s="18">
        <f>'[1]Per Country (2)'!M30-'[1]Per Country (2)'!T30</f>
        <v>31192.350000000002</v>
      </c>
      <c r="I16" s="18">
        <v>6391</v>
      </c>
      <c r="J16" s="18">
        <f>'[1]Per Country (2)'!B47-'[1]Per Country (2)'!J47</f>
        <v>24778.810000000005</v>
      </c>
      <c r="K16" s="18">
        <v>10000</v>
      </c>
      <c r="L16" s="18">
        <f>'[1]Per Country (2)'!M47-'[1]Per Country (2)'!T47</f>
        <v>8667.85</v>
      </c>
      <c r="M16" s="18">
        <v>15642.488929427444</v>
      </c>
      <c r="N16" s="18">
        <f>'[1]Per Country (2)'!B64-'[1]Per Country (2)'!J64</f>
        <v>-19608.169999999995</v>
      </c>
      <c r="O16" s="18">
        <v>6191.92</v>
      </c>
      <c r="P16" s="18">
        <f>'[1]Per Country (2)'!M64-'[1]Per Country (2)'!T64</f>
        <v>28809.200000000004</v>
      </c>
      <c r="Q16" s="18">
        <v>15840</v>
      </c>
      <c r="R16" s="20">
        <f>'[1]Cross + Approach 2 (2)'!E19-'[1]Cross + Approach 2 (2)'!S19</f>
        <v>-47984.009999999995</v>
      </c>
      <c r="S16" s="20">
        <v>5000</v>
      </c>
      <c r="T16" s="20">
        <f>'[1]Cross + Approach 2 (2)'!F41-'[1]Cross + Approach 2 (2)'!S41</f>
        <v>201455.71000000002</v>
      </c>
      <c r="U16" s="20">
        <f t="shared" si="0"/>
        <v>303146.59000000003</v>
      </c>
      <c r="V16" s="12">
        <v>88355.408929427445</v>
      </c>
    </row>
    <row r="17" spans="1:22" ht="15.75" customHeight="1" x14ac:dyDescent="0.35">
      <c r="A17" s="17" t="s">
        <v>24</v>
      </c>
      <c r="B17" s="18">
        <f>'[1]Per Country (2)'!B14-'[1]Per Country (2)'!J14</f>
        <v>143126.67000000001</v>
      </c>
      <c r="C17" s="18">
        <v>222860.67969000002</v>
      </c>
      <c r="D17" s="18">
        <f>'[1]Per Country (2)'!M14-'[1]Per Country (2)'!T14</f>
        <v>-156259.47000000003</v>
      </c>
      <c r="E17" s="19">
        <v>121608</v>
      </c>
      <c r="F17" s="18">
        <f>'[1]Per Country (2)'!B31-'[1]Per Country (2)'!J31</f>
        <v>236137.52000000002</v>
      </c>
      <c r="G17" s="18">
        <f>10000+110430.94-25000</f>
        <v>95430.94</v>
      </c>
      <c r="H17" s="18">
        <f>'[1]Per Country (2)'!M31-'[1]Per Country (2)'!T31</f>
        <v>208656.17</v>
      </c>
      <c r="I17" s="18"/>
      <c r="J17" s="18">
        <f>'[1]Per Country (2)'!B48-'[1]Per Country (2)'!J48</f>
        <v>253799.41</v>
      </c>
      <c r="K17" s="18">
        <v>96493.96722999998</v>
      </c>
      <c r="L17" s="18">
        <f>'[1]Per Country (2)'!M48-'[1]Per Country (2)'!T48</f>
        <v>73619.240000000005</v>
      </c>
      <c r="M17" s="18">
        <v>209533.04683028176</v>
      </c>
      <c r="N17" s="18">
        <f>'[1]Per Country (2)'!B65-'[1]Per Country (2)'!J65</f>
        <v>168395.38</v>
      </c>
      <c r="O17" s="18">
        <v>154254.07999999999</v>
      </c>
      <c r="P17" s="18">
        <f>'[1]Per Country (2)'!M65-'[1]Per Country (2)'!T65</f>
        <v>247915.61</v>
      </c>
      <c r="Q17" s="18">
        <v>113482.16</v>
      </c>
      <c r="R17" s="20">
        <f>'[1]Cross + Approach 2 (2)'!E20-'[1]Cross + Approach 2 (2)'!S20</f>
        <v>487050.45000000007</v>
      </c>
      <c r="S17" s="20">
        <v>52519.959290245024</v>
      </c>
      <c r="T17" s="20">
        <f>'[1]Cross + Approach 2 (2)'!F42-'[1]Cross + Approach 2 (2)'!S42</f>
        <v>668226.84999999963</v>
      </c>
      <c r="U17" s="20">
        <f t="shared" ref="U17" si="2">T17+R17+P17+N17+L17+J17+H17+F17+D17+B17</f>
        <v>2330667.8299999991</v>
      </c>
      <c r="V17" s="12">
        <v>1066182.8330405268</v>
      </c>
    </row>
    <row r="18" spans="1:22" ht="15.75" customHeight="1" thickBot="1" x14ac:dyDescent="0.4">
      <c r="A18" s="13" t="s">
        <v>25</v>
      </c>
      <c r="B18" s="9">
        <f>'[1]Per Country (2)'!B15-'[1]Per Country (2)'!J15</f>
        <v>0</v>
      </c>
      <c r="C18" s="9">
        <v>0</v>
      </c>
      <c r="D18" s="9">
        <f>'[1]Per Country (2)'!M15-'[1]Per Country (2)'!T15</f>
        <v>0</v>
      </c>
      <c r="E18" s="14">
        <v>5589.38</v>
      </c>
      <c r="F18" s="9">
        <f>'[1]Per Country (2)'!B32-'[1]Per Country (2)'!J32</f>
        <v>0</v>
      </c>
      <c r="G18" s="9">
        <v>68000</v>
      </c>
      <c r="H18" s="9">
        <f>'[1]Per Country (2)'!M32-'[1]Per Country (2)'!T32</f>
        <v>-6848.82</v>
      </c>
      <c r="I18" s="9">
        <v>208045.21468</v>
      </c>
      <c r="J18" s="9">
        <f>'[1]Per Country (2)'!B49-'[1]Per Country (2)'!J49</f>
        <v>0</v>
      </c>
      <c r="K18" s="9"/>
      <c r="L18" s="9">
        <f>'[1]Per Country (2)'!M49-'[1]Per Country (2)'!T49</f>
        <v>0</v>
      </c>
      <c r="M18" s="9">
        <v>96918.190737890851</v>
      </c>
      <c r="N18" s="9">
        <f>'[1]Per Country (2)'!B66-'[1]Per Country (2)'!J66</f>
        <v>0</v>
      </c>
      <c r="O18" s="9">
        <v>0</v>
      </c>
      <c r="P18" s="9">
        <f>'[1]Per Country (2)'!M66-'[1]Per Country (2)'!T66</f>
        <v>0</v>
      </c>
      <c r="Q18" s="9">
        <v>0</v>
      </c>
      <c r="R18" s="12">
        <f>'[1]Cross + Approach 2 (2)'!E22-'[1]Cross + Approach 2 (2)'!S22</f>
        <v>51277.729999999981</v>
      </c>
      <c r="S18" s="12">
        <v>0</v>
      </c>
      <c r="T18" s="12">
        <f>'[1]Cross-Country Budgets App 1 &amp; 2'!M59</f>
        <v>0</v>
      </c>
      <c r="U18" s="12">
        <f>T18+R18+P18+N18+L18+J18+H18+F18+D18+B18</f>
        <v>44428.909999999982</v>
      </c>
      <c r="V18" s="12">
        <v>378552.78541789082</v>
      </c>
    </row>
    <row r="19" spans="1:22" ht="15.75" customHeight="1" thickBot="1" x14ac:dyDescent="0.4">
      <c r="A19" s="21" t="s">
        <v>26</v>
      </c>
      <c r="B19" s="22">
        <f>SUM(B11:B15)+B18</f>
        <v>219135.93999999997</v>
      </c>
      <c r="C19" s="22">
        <f>+C11+C12+C13+C14+C15+C18</f>
        <v>299552.67969000002</v>
      </c>
      <c r="D19" s="22">
        <f>SUM(D11:D15)+D18</f>
        <v>348877.29</v>
      </c>
      <c r="E19" s="23">
        <f>SUM(E11:E15)+E18</f>
        <v>242746.17</v>
      </c>
      <c r="F19" s="24">
        <f>SUM(F11:F15)+F18</f>
        <v>286692.09999999998</v>
      </c>
      <c r="G19" s="22">
        <f t="shared" ref="G19:S19" si="3">+G11+G12+G13+G14+G15+G18</f>
        <v>247773.71</v>
      </c>
      <c r="H19" s="22">
        <f>SUM(H11:H15)+H18</f>
        <v>300330.55</v>
      </c>
      <c r="I19" s="22">
        <f t="shared" si="3"/>
        <v>220155.81935999999</v>
      </c>
      <c r="J19" s="22">
        <f>SUM(J11:J15)+J18</f>
        <v>420773.16000000003</v>
      </c>
      <c r="K19" s="22">
        <f t="shared" si="3"/>
        <v>215877.21722999998</v>
      </c>
      <c r="L19" s="22">
        <f>SUM(L11:L15)+L18</f>
        <v>374677.80000000005</v>
      </c>
      <c r="M19" s="22">
        <f t="shared" si="3"/>
        <v>322093.72649760003</v>
      </c>
      <c r="N19" s="22">
        <f>SUM(N11:N15)+N18</f>
        <v>268457.01</v>
      </c>
      <c r="O19" s="22">
        <f t="shared" si="3"/>
        <v>397021</v>
      </c>
      <c r="P19" s="22">
        <f>SUM(P11:P15)+P18</f>
        <v>332254.67</v>
      </c>
      <c r="Q19" s="22">
        <f t="shared" si="3"/>
        <v>180919.63779000001</v>
      </c>
      <c r="R19" s="22">
        <f>SUM(R11:R15)+R18</f>
        <v>659513.13</v>
      </c>
      <c r="S19" s="22">
        <f t="shared" si="3"/>
        <v>158289.95929024502</v>
      </c>
      <c r="T19" s="22">
        <f>SUM(T11:T15)+T18</f>
        <v>1634912.71</v>
      </c>
      <c r="U19" s="22">
        <f>SUM(U11:U15)+U18</f>
        <v>4845624.3599999994</v>
      </c>
      <c r="V19" s="22">
        <v>2284429.9198578498</v>
      </c>
    </row>
    <row r="20" spans="1:22" s="27" customFormat="1" ht="29.25" customHeight="1" thickBot="1" x14ac:dyDescent="0.4">
      <c r="A20" s="25" t="s">
        <v>27</v>
      </c>
      <c r="B20" s="26">
        <f>ROUND(B19*0.07,0)</f>
        <v>15340</v>
      </c>
      <c r="C20" s="26">
        <f>ROUND(C19*0.07,0)</f>
        <v>20969</v>
      </c>
      <c r="D20" s="26">
        <f>ROUND(D19*0.07,0)</f>
        <v>24421</v>
      </c>
      <c r="E20" s="26">
        <v>16992</v>
      </c>
      <c r="F20" s="26">
        <f t="shared" ref="F20:U20" si="4">ROUND(F19*0.07,0)</f>
        <v>20068</v>
      </c>
      <c r="G20" s="26">
        <f t="shared" si="4"/>
        <v>17344</v>
      </c>
      <c r="H20" s="26">
        <f t="shared" si="4"/>
        <v>21023</v>
      </c>
      <c r="I20" s="26">
        <f t="shared" si="4"/>
        <v>15411</v>
      </c>
      <c r="J20" s="26">
        <f t="shared" si="4"/>
        <v>29454</v>
      </c>
      <c r="K20" s="26">
        <f t="shared" si="4"/>
        <v>15111</v>
      </c>
      <c r="L20" s="26">
        <f t="shared" si="4"/>
        <v>26227</v>
      </c>
      <c r="M20" s="26">
        <f t="shared" si="4"/>
        <v>22547</v>
      </c>
      <c r="N20" s="26">
        <f t="shared" si="4"/>
        <v>18792</v>
      </c>
      <c r="O20" s="26">
        <f t="shared" si="4"/>
        <v>27791</v>
      </c>
      <c r="P20" s="26">
        <f t="shared" si="4"/>
        <v>23258</v>
      </c>
      <c r="Q20" s="26">
        <f t="shared" si="4"/>
        <v>12664</v>
      </c>
      <c r="R20" s="26">
        <f t="shared" si="4"/>
        <v>46166</v>
      </c>
      <c r="S20" s="26">
        <f t="shared" si="4"/>
        <v>11080</v>
      </c>
      <c r="T20" s="26">
        <f t="shared" si="4"/>
        <v>114444</v>
      </c>
      <c r="U20" s="26">
        <f t="shared" si="4"/>
        <v>339194</v>
      </c>
      <c r="V20" s="26">
        <v>159909</v>
      </c>
    </row>
    <row r="21" spans="1:22" ht="15.75" customHeight="1" x14ac:dyDescent="0.35">
      <c r="A21" s="28" t="s">
        <v>28</v>
      </c>
      <c r="B21" s="29">
        <f>B19+B20</f>
        <v>234475.93999999997</v>
      </c>
      <c r="C21" s="29">
        <f>+C20+C19</f>
        <v>320521.67969000002</v>
      </c>
      <c r="D21" s="29">
        <f>D19+D20</f>
        <v>373298.29</v>
      </c>
      <c r="E21" s="29">
        <v>259738.17</v>
      </c>
      <c r="F21" s="29">
        <f>F19+F20</f>
        <v>306760.09999999998</v>
      </c>
      <c r="G21" s="29">
        <f t="shared" ref="G21:S21" si="5">+G20+G19</f>
        <v>265117.70999999996</v>
      </c>
      <c r="H21" s="29">
        <f>H19+H20</f>
        <v>321353.55</v>
      </c>
      <c r="I21" s="29">
        <f>+I20+I19</f>
        <v>235566.81935999999</v>
      </c>
      <c r="J21" s="29">
        <f>J20+J19</f>
        <v>450227.16000000003</v>
      </c>
      <c r="K21" s="29">
        <f t="shared" si="5"/>
        <v>230988.21722999998</v>
      </c>
      <c r="L21" s="29">
        <f>L20+L19</f>
        <v>400904.80000000005</v>
      </c>
      <c r="M21" s="29">
        <f t="shared" si="5"/>
        <v>344640.72649760003</v>
      </c>
      <c r="N21" s="29">
        <f>N19+N20</f>
        <v>287249.01</v>
      </c>
      <c r="O21" s="29">
        <f t="shared" ref="O21" si="6">SUM(O19:O20)</f>
        <v>424812</v>
      </c>
      <c r="P21" s="29">
        <f>P19+P20</f>
        <v>355512.67</v>
      </c>
      <c r="Q21" s="29">
        <f t="shared" si="5"/>
        <v>193583.63779000001</v>
      </c>
      <c r="R21" s="29">
        <f>R20+R19</f>
        <v>705679.13</v>
      </c>
      <c r="S21" s="29">
        <f t="shared" si="5"/>
        <v>169369.95929024502</v>
      </c>
      <c r="T21" s="29">
        <f>T19+T20</f>
        <v>1749356.71</v>
      </c>
      <c r="U21" s="29">
        <f>U19+U20</f>
        <v>5184818.3599999994</v>
      </c>
      <c r="V21" s="29">
        <v>2444338.9198578452</v>
      </c>
    </row>
    <row r="23" spans="1:22" x14ac:dyDescent="0.35">
      <c r="A23" t="s">
        <v>29</v>
      </c>
      <c r="D23" s="30"/>
      <c r="H23" s="30"/>
      <c r="U23" s="30"/>
    </row>
    <row r="24" spans="1:22" x14ac:dyDescent="0.35">
      <c r="B24" s="30"/>
      <c r="D24" s="30"/>
      <c r="F24" s="30"/>
      <c r="H24" s="30"/>
      <c r="J24" s="30"/>
      <c r="L24" s="30"/>
      <c r="N24" s="30"/>
      <c r="P24" s="30"/>
      <c r="Q24" s="30"/>
      <c r="R24" s="30"/>
      <c r="T24" s="30"/>
      <c r="V24" s="30"/>
    </row>
    <row r="25" spans="1:22" x14ac:dyDescent="0.35">
      <c r="Q25" s="30"/>
      <c r="U25" s="30"/>
      <c r="V25" s="30"/>
    </row>
    <row r="26" spans="1:22" x14ac:dyDescent="0.35">
      <c r="C26" s="31"/>
      <c r="D26" s="31"/>
      <c r="E26" s="31"/>
      <c r="F26" s="31"/>
      <c r="G26" s="31"/>
      <c r="H26" s="31"/>
      <c r="I26" s="31"/>
      <c r="J26" s="31"/>
      <c r="K26" s="31"/>
      <c r="L26" s="31"/>
      <c r="M26" s="31"/>
      <c r="N26" s="31"/>
      <c r="O26" s="31"/>
      <c r="P26" s="31"/>
      <c r="Q26" s="31"/>
      <c r="R26" s="31"/>
      <c r="S26" s="31"/>
      <c r="T26" s="31"/>
    </row>
    <row r="27" spans="1:22" x14ac:dyDescent="0.35">
      <c r="F27" s="31"/>
      <c r="H27" s="30"/>
      <c r="Q27" s="32"/>
      <c r="R27" s="32"/>
      <c r="S27" s="30"/>
      <c r="T27" s="30"/>
    </row>
    <row r="28" spans="1:22" x14ac:dyDescent="0.35">
      <c r="F28" s="31"/>
      <c r="H28" s="30"/>
      <c r="P28" s="30"/>
      <c r="R28" s="33"/>
      <c r="U28" s="31"/>
    </row>
    <row r="29" spans="1:22" x14ac:dyDescent="0.35">
      <c r="F29" s="31"/>
      <c r="H29" s="30"/>
      <c r="P29" s="30"/>
      <c r="R29" s="30"/>
    </row>
    <row r="30" spans="1:22" x14ac:dyDescent="0.35">
      <c r="F30" s="31"/>
      <c r="H30" s="30"/>
      <c r="P30" s="30"/>
      <c r="R30" s="30"/>
    </row>
    <row r="31" spans="1:22" x14ac:dyDescent="0.35">
      <c r="F31" s="31"/>
      <c r="H31" s="30"/>
      <c r="P31" s="30"/>
      <c r="R31" s="30"/>
    </row>
    <row r="32" spans="1:22" x14ac:dyDescent="0.35">
      <c r="F32" s="31"/>
      <c r="H32" s="30"/>
      <c r="P32" s="30"/>
      <c r="R32" s="30"/>
    </row>
    <row r="33" spans="6:18" x14ac:dyDescent="0.35">
      <c r="F33" s="31"/>
      <c r="H33" s="30"/>
      <c r="P33" s="30"/>
      <c r="R33" s="30"/>
    </row>
    <row r="34" spans="6:18" x14ac:dyDescent="0.35">
      <c r="F34" s="31"/>
      <c r="H34" s="30"/>
      <c r="R34" s="30"/>
    </row>
    <row r="35" spans="6:18" x14ac:dyDescent="0.35">
      <c r="F35" s="31"/>
      <c r="H35" s="30"/>
      <c r="R35" s="30"/>
    </row>
    <row r="36" spans="6:18" x14ac:dyDescent="0.35">
      <c r="F36" s="31"/>
      <c r="H36" s="30"/>
      <c r="R36" s="30"/>
    </row>
    <row r="37" spans="6:18" x14ac:dyDescent="0.35">
      <c r="F37" s="31"/>
      <c r="H37" s="30"/>
      <c r="R37" s="30"/>
    </row>
    <row r="38" spans="6:18" x14ac:dyDescent="0.35">
      <c r="F38" s="31"/>
      <c r="H38" s="30"/>
      <c r="R38" s="30"/>
    </row>
    <row r="39" spans="6:18" x14ac:dyDescent="0.35">
      <c r="F39" s="31"/>
      <c r="H39" s="30"/>
      <c r="R39" s="30"/>
    </row>
    <row r="40" spans="6:18" x14ac:dyDescent="0.35">
      <c r="F40" s="31"/>
      <c r="H40" s="30"/>
      <c r="R40" s="30"/>
    </row>
    <row r="41" spans="6:18" x14ac:dyDescent="0.35">
      <c r="F41" s="31"/>
      <c r="H41" s="30"/>
      <c r="R41" s="30"/>
    </row>
    <row r="42" spans="6:18" x14ac:dyDescent="0.35">
      <c r="R42" s="30"/>
    </row>
    <row r="43" spans="6:18" x14ac:dyDescent="0.35">
      <c r="R43" s="30"/>
    </row>
    <row r="44" spans="6:18" x14ac:dyDescent="0.35">
      <c r="R44" s="30"/>
    </row>
    <row r="45" spans="6:18" x14ac:dyDescent="0.35">
      <c r="R45" s="30"/>
    </row>
    <row r="46" spans="6:18" x14ac:dyDescent="0.35">
      <c r="R46" s="30"/>
    </row>
  </sheetData>
  <mergeCells count="13">
    <mergeCell ref="R7:S9"/>
    <mergeCell ref="U7:U9"/>
    <mergeCell ref="V7:V9"/>
    <mergeCell ref="C4:U4"/>
    <mergeCell ref="A7:A9"/>
    <mergeCell ref="B7:C9"/>
    <mergeCell ref="D7:E9"/>
    <mergeCell ref="F7:G9"/>
    <mergeCell ref="H7:I9"/>
    <mergeCell ref="J7:K9"/>
    <mergeCell ref="L7:M9"/>
    <mergeCell ref="N7:O9"/>
    <mergeCell ref="P7:Q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UNICEF+ILO forecast</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Peyron Bista</dc:creator>
  <cp:lastModifiedBy>Céline Peyron Bista</cp:lastModifiedBy>
  <dcterms:created xsi:type="dcterms:W3CDTF">2022-07-13T11:53:25Z</dcterms:created>
  <dcterms:modified xsi:type="dcterms:W3CDTF">2022-07-19T10:59:44Z</dcterms:modified>
</cp:coreProperties>
</file>