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0" windowWidth="18510" windowHeight="3975" activeTab="2"/>
  </bookViews>
  <sheets>
    <sheet name="G_Ecuador_spider" sheetId="6" r:id="rId1"/>
    <sheet name="G_Ecuador spider2" sheetId="12" r:id="rId2"/>
    <sheet name="Ecuador data" sheetId="13" r:id="rId3"/>
    <sheet name="Ecuador Spider data" sheetId="5" r:id="rId4"/>
    <sheet name="G Ecuador status in employment" sheetId="2" r:id="rId5"/>
    <sheet name="Data Status in employment" sheetId="1" r:id="rId6"/>
  </sheets>
  <definedNames>
    <definedName name="_xlnm.Print_Area" localSheetId="2">'Ecuador data'!$C$1:$P$156</definedName>
    <definedName name="_xlnm.Print_Titles" localSheetId="2">'Ecuador data'!$1:$3</definedName>
  </definedNames>
  <calcPr calcId="125725" fullCalcOnLoad="1"/>
</workbook>
</file>

<file path=xl/calcChain.xml><?xml version="1.0" encoding="utf-8"?>
<calcChain xmlns="http://schemas.openxmlformats.org/spreadsheetml/2006/main">
  <c r="P30" i="13"/>
  <c r="N30"/>
  <c r="P29"/>
  <c r="N29"/>
  <c r="K30"/>
  <c r="I30"/>
  <c r="L30"/>
  <c r="J30"/>
  <c r="K29"/>
  <c r="I29"/>
  <c r="L29"/>
  <c r="J29"/>
  <c r="H30"/>
  <c r="G30"/>
  <c r="D31"/>
  <c r="F30"/>
  <c r="E30"/>
  <c r="D30"/>
  <c r="H29"/>
  <c r="G29"/>
  <c r="F29"/>
  <c r="E29"/>
  <c r="D29"/>
  <c r="H10" i="5"/>
  <c r="H21" s="1"/>
  <c r="N10"/>
  <c r="M10"/>
  <c r="M21" s="1"/>
  <c r="F10"/>
  <c r="J10"/>
  <c r="K10"/>
  <c r="G10"/>
  <c r="G21" s="1"/>
  <c r="E10"/>
  <c r="E21" s="1"/>
  <c r="I10"/>
  <c r="I21"/>
  <c r="D10"/>
  <c r="L10"/>
  <c r="C10"/>
  <c r="B10"/>
  <c r="B21" s="1"/>
  <c r="C20"/>
  <c r="D20"/>
  <c r="E20"/>
  <c r="F20"/>
  <c r="G20"/>
  <c r="H20"/>
  <c r="I20"/>
  <c r="J20"/>
  <c r="K20"/>
  <c r="L20"/>
  <c r="M20"/>
  <c r="N20"/>
  <c r="C21"/>
  <c r="D21"/>
  <c r="F21"/>
  <c r="J21"/>
  <c r="K21"/>
  <c r="L21"/>
  <c r="N21"/>
  <c r="B20"/>
  <c r="C19"/>
  <c r="D19"/>
  <c r="E19"/>
  <c r="F19"/>
  <c r="G19"/>
  <c r="H19"/>
  <c r="I19"/>
  <c r="J19"/>
  <c r="K19"/>
  <c r="L19"/>
  <c r="M19"/>
  <c r="N19"/>
  <c r="B19"/>
</calcChain>
</file>

<file path=xl/sharedStrings.xml><?xml version="1.0" encoding="utf-8"?>
<sst xmlns="http://schemas.openxmlformats.org/spreadsheetml/2006/main" count="347" uniqueCount="131">
  <si>
    <t>47. Working title * 3. sex * rural/urban Crosstabulation</t>
  </si>
  <si>
    <t>rural/urban</t>
  </si>
  <si>
    <t>3. sex</t>
  </si>
  <si>
    <t>Total</t>
  </si>
  <si>
    <t>Male</t>
  </si>
  <si>
    <t>Female</t>
  </si>
  <si>
    <t>Urban</t>
  </si>
  <si>
    <t>% within 3. sex</t>
  </si>
  <si>
    <t>Rural</t>
  </si>
  <si>
    <t>3. sex * 47. Working title * rural/urban Crosstabulation</t>
  </si>
  <si>
    <t>Data used for graph by status</t>
  </si>
  <si>
    <t>Rural female</t>
  </si>
  <si>
    <t>Urban male</t>
  </si>
  <si>
    <t>Labour force participation rate (15+)</t>
  </si>
  <si>
    <t>Rural male</t>
  </si>
  <si>
    <t>Urban female</t>
  </si>
  <si>
    <t>Employment to population ratio (15+)</t>
  </si>
  <si>
    <t>"Totally" formal employment (% total employment)</t>
  </si>
  <si>
    <t>Paid employee</t>
  </si>
  <si>
    <t>Self-employed, with regular paid employees</t>
  </si>
  <si>
    <t>Self-employed, without regular paid employee</t>
  </si>
  <si>
    <t>Contributing family member without pay</t>
  </si>
  <si>
    <t>Other</t>
  </si>
  <si>
    <t>Social security coverage by contributory scheme (% paid employees)</t>
  </si>
  <si>
    <t>Benefit for paid leave or compensation (% total employment)</t>
  </si>
  <si>
    <t>Rural female agriculture</t>
  </si>
  <si>
    <t>Rural female non agriculture</t>
  </si>
  <si>
    <t>Zambia</t>
  </si>
  <si>
    <t>Rural male agriculture</t>
  </si>
  <si>
    <t>Rural male non agriculture</t>
  </si>
  <si>
    <t>"Totally" informal employment (% total employment)</t>
  </si>
  <si>
    <t>Working extreme poor (15+)</t>
  </si>
  <si>
    <t>Working poor (total poverty 15+)</t>
  </si>
  <si>
    <t>Working extreme poor | Paid work (15+)</t>
  </si>
  <si>
    <t>Working extreme poor | Unpaid work (15+)</t>
  </si>
  <si>
    <t>Social protection deficits</t>
  </si>
  <si>
    <t>No pemanent or fixed term employment contract</t>
  </si>
  <si>
    <t>Labour force survey 2008</t>
  </si>
  <si>
    <t>Self-employed'</t>
  </si>
  <si>
    <t>Employer</t>
  </si>
  <si>
    <t>Unpaid family worker</t>
  </si>
  <si>
    <t>Other, specify</t>
  </si>
  <si>
    <t>Self-employed</t>
  </si>
  <si>
    <t>Ecuador</t>
  </si>
  <si>
    <t>Sources: SIEH-ENEMDU - December 2009</t>
  </si>
  <si>
    <t xml:space="preserve"> http://www.inec.gob.ec/web/guest/descargas/basedatos/inv_socd/emp_sub_des</t>
  </si>
  <si>
    <t>Social security coverage  (% total population)</t>
  </si>
  <si>
    <t>Social security coverage  (% total employment 15+)</t>
  </si>
  <si>
    <t>Fixed term contract (% total employment 15+)</t>
  </si>
  <si>
    <t>Wage/ paid employee worker (% total employment 15+)</t>
  </si>
  <si>
    <t>No social security coverage  (% total employment 15+)</t>
  </si>
  <si>
    <t>No social security coverage  (% total population)</t>
  </si>
  <si>
    <t>Receive social security (through employment | % total employment 15+)</t>
  </si>
  <si>
    <t>Elderly 60+ receiving a pension (old age, invalidity or survivor)</t>
  </si>
  <si>
    <t>Percentage of the population receiving Bono de desarrollo humano</t>
  </si>
  <si>
    <t>Employment in agriculture as e percentage of total employment (15+)</t>
  </si>
  <si>
    <t>Labour market indicators</t>
  </si>
  <si>
    <t>Ecuador 2009</t>
  </si>
  <si>
    <t>Employees</t>
  </si>
  <si>
    <t>Government employee</t>
  </si>
  <si>
    <t>Private Employee</t>
  </si>
  <si>
    <t>Employee outsourced / sous-traitant</t>
  </si>
  <si>
    <t>Daily worker / casual</t>
  </si>
  <si>
    <t>Self employed/ employer</t>
  </si>
  <si>
    <t>Unpaid family workers</t>
  </si>
  <si>
    <t>Unpaid family worker in own household</t>
  </si>
  <si>
    <t>Unpaid family worker for another household</t>
  </si>
  <si>
    <t>Assistant unpaid employee / laborer</t>
  </si>
  <si>
    <t>Domestic workers</t>
  </si>
  <si>
    <t>Status in employment as a percentage of total employment (15+)</t>
  </si>
  <si>
    <t>Own account worker</t>
  </si>
  <si>
    <t xml:space="preserve">Permanent contract </t>
  </si>
  <si>
    <r>
      <rPr>
        <i/>
        <sz val="10"/>
        <color indexed="8"/>
        <rFont val="Calibri"/>
        <family val="2"/>
      </rPr>
      <t>As a reference</t>
    </r>
    <r>
      <rPr>
        <sz val="10"/>
        <color theme="1"/>
        <rFont val="Calibri"/>
        <family val="2"/>
      </rPr>
      <t xml:space="preserve">, permanent contract  as a percentage of </t>
    </r>
    <r>
      <rPr>
        <b/>
        <sz val="10"/>
        <color indexed="8"/>
        <rFont val="Calibri"/>
        <family val="2"/>
      </rPr>
      <t xml:space="preserve">total employment </t>
    </r>
    <r>
      <rPr>
        <sz val="10"/>
        <color theme="1"/>
        <rFont val="Calibri"/>
        <family val="2"/>
      </rPr>
      <t>15+)</t>
    </r>
  </si>
  <si>
    <r>
      <rPr>
        <b/>
        <i/>
        <sz val="10"/>
        <color indexed="8"/>
        <rFont val="Calibri"/>
        <family val="2"/>
      </rPr>
      <t>Sources:</t>
    </r>
    <r>
      <rPr>
        <sz val="10"/>
        <color theme="1"/>
        <rFont val="Calibri"/>
        <family val="2"/>
      </rPr>
      <t xml:space="preserve"> SIEH-ENEMDU - December 2009</t>
    </r>
  </si>
  <si>
    <t>Entitled to paid holiday</t>
  </si>
  <si>
    <t>Receives thirteenth salary</t>
  </si>
  <si>
    <t>IESS, general insurance</t>
  </si>
  <si>
    <t>IESS Gnrl insurance. volunteer</t>
  </si>
  <si>
    <t>ISSFA, ISSPOL</t>
  </si>
  <si>
    <t>Private hospital insurance</t>
  </si>
  <si>
    <t>Private insurance outpatient</t>
  </si>
  <si>
    <t>AUS</t>
  </si>
  <si>
    <t>Municipales Insurance</t>
  </si>
  <si>
    <t>Population aged less than 15</t>
  </si>
  <si>
    <t>Population aged 15+</t>
  </si>
  <si>
    <t>Population aged 60+</t>
  </si>
  <si>
    <t>Social protection coverage as "actual beneficiaries"</t>
  </si>
  <si>
    <r>
      <t xml:space="preserve">Social protection coverage as "protected persons" </t>
    </r>
    <r>
      <rPr>
        <i/>
        <sz val="10"/>
        <color indexed="8"/>
        <rFont val="Calibri"/>
        <family val="2"/>
      </rPr>
      <t xml:space="preserve"> (not necessarily actual beneficiaries)</t>
    </r>
  </si>
  <si>
    <t>* Excluding social security benefits which are covered seperately</t>
  </si>
  <si>
    <t>Entitled to / receive transport benefits (or participation to transport costs)</t>
  </si>
  <si>
    <t>Entitled to/ receive housing benefits</t>
  </si>
  <si>
    <t>Entitled  to/ access to childcare benefits</t>
  </si>
  <si>
    <t>Entiltled to/ access to training/ retraining</t>
  </si>
  <si>
    <t>…</t>
  </si>
  <si>
    <t>Outsourced employee</t>
  </si>
  <si>
    <t>Coverage by private health insurance schemes</t>
  </si>
  <si>
    <t>Coverage by other schemes (including non contributory)</t>
  </si>
  <si>
    <t xml:space="preserve">IESS farmers insurance. </t>
  </si>
  <si>
    <t>by public social security schemes</t>
  </si>
  <si>
    <t>by public health insurance schemes</t>
  </si>
  <si>
    <t>by other social security provision (AUS, municipalities)</t>
  </si>
  <si>
    <t>Social protection coverage by personal and economic characteristics</t>
  </si>
  <si>
    <t>Coverage by public social security schemes (total)</t>
  </si>
  <si>
    <t>Unemployed (10+)</t>
  </si>
  <si>
    <t>Employed (10+)</t>
  </si>
  <si>
    <t>Inactive population (10+)</t>
  </si>
  <si>
    <t>Formal sector (national definition) 10+</t>
  </si>
  <si>
    <t>Informal sector (national definition) 10+</t>
  </si>
  <si>
    <t>by private health insurance schemes</t>
  </si>
  <si>
    <r>
      <t xml:space="preserve">Coverage by status in employment (considering only </t>
    </r>
    <r>
      <rPr>
        <b/>
        <u/>
        <sz val="10"/>
        <color indexed="8"/>
        <rFont val="Calibri"/>
        <family val="2"/>
      </rPr>
      <t>public social security schemes</t>
    </r>
    <r>
      <rPr>
        <b/>
        <sz val="10"/>
        <color indexed="8"/>
        <rFont val="Calibri"/>
        <family val="2"/>
      </rPr>
      <t xml:space="preserve"> coverage)  15+</t>
    </r>
  </si>
  <si>
    <r>
      <t xml:space="preserve">Coverage by any scheme and disagregation by type of scheme (as a percentage of </t>
    </r>
    <r>
      <rPr>
        <b/>
        <u/>
        <sz val="11"/>
        <color indexed="8"/>
        <rFont val="Calibri"/>
        <family val="2"/>
      </rPr>
      <t>total population</t>
    </r>
    <r>
      <rPr>
        <b/>
        <sz val="11"/>
        <color indexed="8"/>
        <rFont val="Calibri"/>
        <family val="2"/>
      </rPr>
      <t>)</t>
    </r>
  </si>
  <si>
    <t xml:space="preserve">** Covers all social security branches with the exception of unemployment benefits. Refers to coverage by: 
- Public formal contributory schemes: IESS general, voluntary and for farmers, ISSPOL and ISSFA
- Private health insurance schemes
- and other non-contributory, social assistance schemes: AUS and health care services provided by municipalities </t>
  </si>
  <si>
    <t>Labour force participation rate (10+)</t>
  </si>
  <si>
    <t>Employment to population ratio (10+)</t>
  </si>
  <si>
    <t>Employment in agriculture as e percentage of total employment (10+)</t>
  </si>
  <si>
    <t>Employees 15+</t>
  </si>
  <si>
    <t>Self employed/ employer 15+</t>
  </si>
  <si>
    <t>Unpaid family workers 15+</t>
  </si>
  <si>
    <t>Domestic workers 15+</t>
  </si>
  <si>
    <t>"Totally" formal economy (% total employment)</t>
  </si>
  <si>
    <t>"Totally" informal economy (% total employment)</t>
  </si>
  <si>
    <t>Semi-formal economy (% total employment)</t>
  </si>
  <si>
    <t>Informality scale: combination of employment and sector informality***</t>
  </si>
  <si>
    <t>Formal / informal sector, employment and economy</t>
  </si>
  <si>
    <t>*** In the national definition employment is categorised as formal, informal, domestic workers and busy unclassified.</t>
  </si>
  <si>
    <t>**** The informality scale is built is built on a selection of criteria to defined:
- employement in the informal sector: size, registration and type (coroporated or not) and location of the activity
- formal or informal employment: type of contract, social security coverage 
The resulting original counts 5 classed with 0 corrersponding to workers who do not meet any of the criteria used to indentified if the activity or if the employment is formal; and 5 for workers who all criterias. 
The results presented here correspond to a further grouping of this original scale to come to a 3 groups scale with totally formal corresponding to at least 4 out of the 5 selected criteria.</t>
  </si>
  <si>
    <r>
      <t xml:space="preserve">Formal </t>
    </r>
    <r>
      <rPr>
        <b/>
        <u/>
        <sz val="10"/>
        <color indexed="8"/>
        <rFont val="Calibri"/>
        <family val="2"/>
      </rPr>
      <t>sector</t>
    </r>
    <r>
      <rPr>
        <b/>
        <sz val="10"/>
        <color indexed="8"/>
        <rFont val="Calibri"/>
        <family val="2"/>
      </rPr>
      <t xml:space="preserve"> (national definition)***</t>
    </r>
  </si>
  <si>
    <t>Employment security indicators</t>
  </si>
  <si>
    <r>
      <t xml:space="preserve">Type of contract  </t>
    </r>
    <r>
      <rPr>
        <sz val="11"/>
        <color theme="4" tint="-0.249977111117893"/>
        <rFont val="Calibri"/>
        <family val="2"/>
      </rPr>
      <t>(%  of government and private employees, daily/casual workers and domestic workers)</t>
    </r>
  </si>
  <si>
    <r>
      <rPr>
        <b/>
        <sz val="11"/>
        <color theme="4" tint="-0.249977111117893"/>
        <rFont val="Calibri"/>
        <family val="2"/>
      </rPr>
      <t>Employees' related benefits</t>
    </r>
    <r>
      <rPr>
        <sz val="11"/>
        <color theme="4" tint="-0.249977111117893"/>
        <rFont val="Calibri"/>
        <family val="2"/>
      </rPr>
      <t xml:space="preserve"> </t>
    </r>
    <r>
      <rPr>
        <sz val="9"/>
        <color theme="4" tint="-0.249977111117893"/>
        <rFont val="Calibri"/>
        <family val="2"/>
      </rPr>
      <t>(as a percentage of government and private employees; employee outsourced, daily and casual workers and domestic workers aged 15+)*</t>
    </r>
  </si>
  <si>
    <t>Social protection/security indicators</t>
  </si>
</sst>
</file>

<file path=xl/styles.xml><?xml version="1.0" encoding="utf-8"?>
<styleSheet xmlns="http://schemas.openxmlformats.org/spreadsheetml/2006/main">
  <numFmts count="2">
    <numFmt numFmtId="172" formatCode="0.0%"/>
    <numFmt numFmtId="173" formatCode="_(* #,##0_);_(* \(#,##0\);_(* &quot;-&quot;_);_(@_)"/>
  </numFmts>
  <fonts count="28">
    <font>
      <sz val="10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62"/>
      <name val="Calibri"/>
      <family val="2"/>
    </font>
    <font>
      <b/>
      <u/>
      <sz val="10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theme="4" tint="-0.249977111117893"/>
      <name val="Calibri"/>
      <family val="2"/>
    </font>
    <font>
      <sz val="11"/>
      <color theme="4" tint="-0.249977111117893"/>
      <name val="Calibri"/>
      <family val="2"/>
    </font>
    <font>
      <sz val="9"/>
      <color theme="4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2" fillId="2" borderId="0" xfId="0" applyFont="1" applyFill="1"/>
    <xf numFmtId="172" fontId="0" fillId="2" borderId="0" xfId="0" applyNumberFormat="1" applyFill="1" applyAlignment="1">
      <alignment wrapText="1"/>
    </xf>
    <xf numFmtId="172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2" borderId="0" xfId="1" applyFont="1" applyFill="1" applyBorder="1" applyAlignment="1">
      <alignment horizontal="center" vertical="center"/>
    </xf>
    <xf numFmtId="173" fontId="4" fillId="2" borderId="0" xfId="0" applyNumberFormat="1" applyFont="1" applyFill="1" applyBorder="1" applyAlignment="1" applyProtection="1"/>
    <xf numFmtId="0" fontId="0" fillId="2" borderId="0" xfId="0" applyFill="1" applyBorder="1" applyAlignment="1"/>
    <xf numFmtId="0" fontId="4" fillId="2" borderId="0" xfId="1" applyFill="1" applyBorder="1" applyAlignment="1"/>
    <xf numFmtId="0" fontId="7" fillId="2" borderId="0" xfId="1" applyFont="1" applyFill="1" applyBorder="1" applyAlignment="1">
      <alignment horizontal="left" vertical="top" wrapText="1"/>
    </xf>
    <xf numFmtId="172" fontId="14" fillId="2" borderId="0" xfId="2" applyNumberFormat="1" applyFont="1" applyFill="1"/>
    <xf numFmtId="172" fontId="7" fillId="2" borderId="0" xfId="2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172" fontId="7" fillId="2" borderId="0" xfId="2" applyNumberFormat="1" applyFont="1" applyFill="1" applyBorder="1" applyAlignment="1">
      <alignment horizontal="right" wrapText="1"/>
    </xf>
    <xf numFmtId="172" fontId="4" fillId="2" borderId="0" xfId="2" applyNumberFormat="1" applyFont="1" applyFill="1" applyBorder="1" applyAlignment="1" applyProtection="1">
      <alignment horizontal="right"/>
    </xf>
    <xf numFmtId="172" fontId="7" fillId="2" borderId="0" xfId="2" applyNumberFormat="1" applyFont="1" applyFill="1" applyBorder="1" applyAlignment="1">
      <alignment horizontal="right" vertical="top" wrapText="1"/>
    </xf>
    <xf numFmtId="172" fontId="5" fillId="2" borderId="0" xfId="2" applyNumberFormat="1" applyFont="1" applyFill="1" applyAlignment="1">
      <alignment horizontal="right"/>
    </xf>
    <xf numFmtId="10" fontId="0" fillId="2" borderId="0" xfId="0" applyNumberFormat="1" applyFill="1"/>
    <xf numFmtId="0" fontId="0" fillId="2" borderId="0" xfId="0" applyFill="1" applyAlignment="1"/>
    <xf numFmtId="0" fontId="0" fillId="2" borderId="0" xfId="0" applyFill="1" applyAlignment="1">
      <alignment horizontal="right"/>
    </xf>
    <xf numFmtId="0" fontId="20" fillId="3" borderId="0" xfId="0" applyFont="1" applyFill="1"/>
    <xf numFmtId="0" fontId="0" fillId="3" borderId="0" xfId="0" applyFill="1" applyAlignment="1">
      <alignment horizontal="left"/>
    </xf>
    <xf numFmtId="0" fontId="12" fillId="3" borderId="0" xfId="0" applyFont="1" applyFill="1"/>
    <xf numFmtId="0" fontId="0" fillId="3" borderId="0" xfId="0" applyFill="1"/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 wrapText="1"/>
    </xf>
    <xf numFmtId="0" fontId="19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3" fillId="3" borderId="0" xfId="0" applyFont="1" applyFill="1"/>
    <xf numFmtId="0" fontId="17" fillId="3" borderId="0" xfId="0" applyFont="1" applyFill="1" applyAlignment="1">
      <alignment horizontal="left"/>
    </xf>
    <xf numFmtId="0" fontId="16" fillId="3" borderId="0" xfId="0" applyFont="1" applyFill="1"/>
    <xf numFmtId="0" fontId="18" fillId="3" borderId="0" xfId="0" applyFont="1" applyFill="1" applyAlignment="1">
      <alignment horizontal="left" indent="1"/>
    </xf>
    <xf numFmtId="0" fontId="0" fillId="3" borderId="0" xfId="0" applyFont="1" applyFill="1" applyAlignment="1">
      <alignment horizontal="left"/>
    </xf>
    <xf numFmtId="0" fontId="16" fillId="3" borderId="0" xfId="0" applyFont="1" applyFill="1" applyAlignment="1">
      <alignment horizontal="left" indent="1"/>
    </xf>
    <xf numFmtId="0" fontId="18" fillId="3" borderId="0" xfId="0" applyFont="1" applyFill="1" applyAlignment="1">
      <alignment horizontal="left" indent="2"/>
    </xf>
    <xf numFmtId="0" fontId="18" fillId="3" borderId="0" xfId="0" applyFont="1" applyFill="1" applyAlignment="1">
      <alignment horizontal="left"/>
    </xf>
    <xf numFmtId="0" fontId="0" fillId="3" borderId="0" xfId="0" applyFill="1" applyAlignment="1">
      <alignment horizontal="left" indent="1"/>
    </xf>
    <xf numFmtId="0" fontId="9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indent="1"/>
    </xf>
    <xf numFmtId="0" fontId="15" fillId="3" borderId="0" xfId="0" applyFont="1" applyFill="1"/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wrapText="1"/>
    </xf>
    <xf numFmtId="0" fontId="23" fillId="4" borderId="0" xfId="0" applyFont="1" applyFill="1"/>
    <xf numFmtId="0" fontId="24" fillId="2" borderId="0" xfId="0" applyFont="1" applyFill="1" applyBorder="1" applyAlignment="1">
      <alignment horizontal="left" wrapText="1"/>
    </xf>
    <xf numFmtId="0" fontId="24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left" wrapText="1"/>
    </xf>
    <xf numFmtId="0" fontId="0" fillId="0" borderId="0" xfId="0" applyAlignment="1"/>
    <xf numFmtId="0" fontId="23" fillId="5" borderId="0" xfId="0" applyFont="1" applyFill="1"/>
  </cellXfs>
  <cellStyles count="3">
    <cellStyle name="Normal" xfId="0" builtinId="0"/>
    <cellStyle name="Normal_Data Status in employment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Ecuador 2009| social protection</a:t>
            </a:r>
          </a:p>
        </c:rich>
      </c:tx>
      <c:layout>
        <c:manualLayout>
          <c:xMode val="edge"/>
          <c:yMode val="edge"/>
          <c:x val="3.0176899063475548E-2"/>
          <c:y val="1.568628497708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18817067741666"/>
          <c:y val="0.14519879132755464"/>
          <c:w val="0.4795589677200861"/>
          <c:h val="0.7745481814773153"/>
        </c:manualLayout>
      </c:layout>
      <c:radarChart>
        <c:radarStyle val="marker"/>
        <c:ser>
          <c:idx val="3"/>
          <c:order val="0"/>
          <c:tx>
            <c:strRef>
              <c:f>'Ecuador Spider data'!$B$4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'Ecuador Spider data'!$A$5:$A$15</c:f>
              <c:strCache>
                <c:ptCount val="8"/>
                <c:pt idx="0">
                  <c:v>Wage/ paid employee worker (% total employment 15+)</c:v>
                </c:pt>
                <c:pt idx="1">
                  <c:v>Fixed term contract (% total employment 15+)</c:v>
                </c:pt>
                <c:pt idx="2">
                  <c:v>Social security coverage  (% total employment 15+)</c:v>
                </c:pt>
                <c:pt idx="3">
                  <c:v>Social security coverage  (% total population)</c:v>
                </c:pt>
                <c:pt idx="4">
                  <c:v>Receive social security (through employment | % total employment 15+)</c:v>
                </c:pt>
                <c:pt idx="5">
                  <c:v>Elderly 60+ receiving a pension (old age, invalidity or survivor)</c:v>
                </c:pt>
                <c:pt idx="6">
                  <c:v>Percentage of the population receiving Bono de desarrollo humano</c:v>
                </c:pt>
                <c:pt idx="7">
                  <c:v>"Totally" formal employment (% total employment)</c:v>
                </c:pt>
              </c:strCache>
            </c:strRef>
          </c:cat>
          <c:val>
            <c:numRef>
              <c:f>'Ecuador Spider data'!$B$5:$B$15</c:f>
              <c:numCache>
                <c:formatCode>General</c:formatCode>
                <c:ptCount val="8"/>
                <c:pt idx="0">
                  <c:v>52</c:v>
                </c:pt>
                <c:pt idx="1">
                  <c:v>20.8</c:v>
                </c:pt>
                <c:pt idx="2">
                  <c:v>32.6</c:v>
                </c:pt>
                <c:pt idx="3">
                  <c:v>22.799999999999997</c:v>
                </c:pt>
                <c:pt idx="4">
                  <c:v>20.7</c:v>
                </c:pt>
                <c:pt idx="5">
                  <c:v>17.5</c:v>
                </c:pt>
                <c:pt idx="6">
                  <c:v>10.8</c:v>
                </c:pt>
                <c:pt idx="7">
                  <c:v>15.2</c:v>
                </c:pt>
              </c:numCache>
            </c:numRef>
          </c:val>
        </c:ser>
        <c:ser>
          <c:idx val="6"/>
          <c:order val="1"/>
          <c:tx>
            <c:strRef>
              <c:f>'Ecuador Spider data'!$C$4</c:f>
              <c:strCache>
                <c:ptCount val="1"/>
                <c:pt idx="0">
                  <c:v>Female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'Ecuador Spider data'!$A$5:$A$15</c:f>
              <c:strCache>
                <c:ptCount val="8"/>
                <c:pt idx="0">
                  <c:v>Wage/ paid employee worker (% total employment 15+)</c:v>
                </c:pt>
                <c:pt idx="1">
                  <c:v>Fixed term contract (% total employment 15+)</c:v>
                </c:pt>
                <c:pt idx="2">
                  <c:v>Social security coverage  (% total employment 15+)</c:v>
                </c:pt>
                <c:pt idx="3">
                  <c:v>Social security coverage  (% total population)</c:v>
                </c:pt>
                <c:pt idx="4">
                  <c:v>Receive social security (through employment | % total employment 15+)</c:v>
                </c:pt>
                <c:pt idx="5">
                  <c:v>Elderly 60+ receiving a pension (old age, invalidity or survivor)</c:v>
                </c:pt>
                <c:pt idx="6">
                  <c:v>Percentage of the population receiving Bono de desarrollo humano</c:v>
                </c:pt>
                <c:pt idx="7">
                  <c:v>"Totally" formal employment (% total employment)</c:v>
                </c:pt>
              </c:strCache>
            </c:strRef>
          </c:cat>
          <c:val>
            <c:numRef>
              <c:f>'Ecuador Spider data'!$C$5:$C$15</c:f>
              <c:numCache>
                <c:formatCode>General</c:formatCode>
                <c:ptCount val="8"/>
                <c:pt idx="0">
                  <c:v>40.799999999999997</c:v>
                </c:pt>
                <c:pt idx="1">
                  <c:v>21.3</c:v>
                </c:pt>
                <c:pt idx="2">
                  <c:v>33.1</c:v>
                </c:pt>
                <c:pt idx="3">
                  <c:v>21.400000000000006</c:v>
                </c:pt>
                <c:pt idx="4">
                  <c:v>20.7</c:v>
                </c:pt>
                <c:pt idx="5">
                  <c:v>14.9</c:v>
                </c:pt>
                <c:pt idx="6">
                  <c:v>17.5</c:v>
                </c:pt>
                <c:pt idx="7">
                  <c:v>15.2</c:v>
                </c:pt>
              </c:numCache>
            </c:numRef>
          </c:val>
        </c:ser>
        <c:ser>
          <c:idx val="5"/>
          <c:order val="2"/>
          <c:tx>
            <c:strRef>
              <c:f>'Ecuador Spider data'!$D$4</c:f>
              <c:strCache>
                <c:ptCount val="1"/>
                <c:pt idx="0">
                  <c:v>Rural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'Ecuador Spider data'!$A$5:$A$15</c:f>
              <c:strCache>
                <c:ptCount val="8"/>
                <c:pt idx="0">
                  <c:v>Wage/ paid employee worker (% total employment 15+)</c:v>
                </c:pt>
                <c:pt idx="1">
                  <c:v>Fixed term contract (% total employment 15+)</c:v>
                </c:pt>
                <c:pt idx="2">
                  <c:v>Social security coverage  (% total employment 15+)</c:v>
                </c:pt>
                <c:pt idx="3">
                  <c:v>Social security coverage  (% total population)</c:v>
                </c:pt>
                <c:pt idx="4">
                  <c:v>Receive social security (through employment | % total employment 15+)</c:v>
                </c:pt>
                <c:pt idx="5">
                  <c:v>Elderly 60+ receiving a pension (old age, invalidity or survivor)</c:v>
                </c:pt>
                <c:pt idx="6">
                  <c:v>Percentage of the population receiving Bono de desarrollo humano</c:v>
                </c:pt>
                <c:pt idx="7">
                  <c:v>"Totally" formal employment (% total employment)</c:v>
                </c:pt>
              </c:strCache>
            </c:strRef>
          </c:cat>
          <c:val>
            <c:numRef>
              <c:f>'Ecuador Spider data'!$D$5:$D$15</c:f>
              <c:numCache>
                <c:formatCode>General</c:formatCode>
                <c:ptCount val="8"/>
                <c:pt idx="0">
                  <c:v>40.6</c:v>
                </c:pt>
                <c:pt idx="1">
                  <c:v>7.8</c:v>
                </c:pt>
                <c:pt idx="2">
                  <c:v>23.4</c:v>
                </c:pt>
                <c:pt idx="3">
                  <c:v>19.099999999999994</c:v>
                </c:pt>
                <c:pt idx="4">
                  <c:v>7.1</c:v>
                </c:pt>
                <c:pt idx="5">
                  <c:v>6.5</c:v>
                </c:pt>
                <c:pt idx="6">
                  <c:v>20.2</c:v>
                </c:pt>
                <c:pt idx="7">
                  <c:v>4.5</c:v>
                </c:pt>
              </c:numCache>
            </c:numRef>
          </c:val>
        </c:ser>
        <c:ser>
          <c:idx val="0"/>
          <c:order val="3"/>
          <c:tx>
            <c:strRef>
              <c:f>'Ecuador Spider data'!$E$4</c:f>
              <c:strCache>
                <c:ptCount val="1"/>
                <c:pt idx="0">
                  <c:v>Rural female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'Ecuador Spider data'!$A$5:$A$15</c:f>
              <c:strCache>
                <c:ptCount val="8"/>
                <c:pt idx="0">
                  <c:v>Wage/ paid employee worker (% total employment 15+)</c:v>
                </c:pt>
                <c:pt idx="1">
                  <c:v>Fixed term contract (% total employment 15+)</c:v>
                </c:pt>
                <c:pt idx="2">
                  <c:v>Social security coverage  (% total employment 15+)</c:v>
                </c:pt>
                <c:pt idx="3">
                  <c:v>Social security coverage  (% total population)</c:v>
                </c:pt>
                <c:pt idx="4">
                  <c:v>Receive social security (through employment | % total employment 15+)</c:v>
                </c:pt>
                <c:pt idx="5">
                  <c:v>Elderly 60+ receiving a pension (old age, invalidity or survivor)</c:v>
                </c:pt>
                <c:pt idx="6">
                  <c:v>Percentage of the population receiving Bono de desarrollo humano</c:v>
                </c:pt>
                <c:pt idx="7">
                  <c:v>"Totally" formal employment (% total employment)</c:v>
                </c:pt>
              </c:strCache>
            </c:strRef>
          </c:cat>
          <c:val>
            <c:numRef>
              <c:f>'Ecuador Spider data'!$E$5:$E$15</c:f>
              <c:numCache>
                <c:formatCode>General</c:formatCode>
                <c:ptCount val="8"/>
                <c:pt idx="0">
                  <c:v>23.9</c:v>
                </c:pt>
                <c:pt idx="1">
                  <c:v>7.7</c:v>
                </c:pt>
                <c:pt idx="2">
                  <c:v>20.9</c:v>
                </c:pt>
                <c:pt idx="3">
                  <c:v>17.299999999999997</c:v>
                </c:pt>
                <c:pt idx="4">
                  <c:v>5.8</c:v>
                </c:pt>
                <c:pt idx="5">
                  <c:v>3.3</c:v>
                </c:pt>
                <c:pt idx="6">
                  <c:v>33.200000000000003</c:v>
                </c:pt>
                <c:pt idx="7">
                  <c:v>4</c:v>
                </c:pt>
              </c:numCache>
            </c:numRef>
          </c:val>
        </c:ser>
        <c:ser>
          <c:idx val="4"/>
          <c:order val="4"/>
          <c:tx>
            <c:strRef>
              <c:f>'Ecuador Spider data'!$F$4</c:f>
              <c:strCache>
                <c:ptCount val="1"/>
                <c:pt idx="0">
                  <c:v>Rural female agriculture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'Ecuador Spider data'!$A$5:$A$15</c:f>
              <c:strCache>
                <c:ptCount val="8"/>
                <c:pt idx="0">
                  <c:v>Wage/ paid employee worker (% total employment 15+)</c:v>
                </c:pt>
                <c:pt idx="1">
                  <c:v>Fixed term contract (% total employment 15+)</c:v>
                </c:pt>
                <c:pt idx="2">
                  <c:v>Social security coverage  (% total employment 15+)</c:v>
                </c:pt>
                <c:pt idx="3">
                  <c:v>Social security coverage  (% total population)</c:v>
                </c:pt>
                <c:pt idx="4">
                  <c:v>Receive social security (through employment | % total employment 15+)</c:v>
                </c:pt>
                <c:pt idx="5">
                  <c:v>Elderly 60+ receiving a pension (old age, invalidity or survivor)</c:v>
                </c:pt>
                <c:pt idx="6">
                  <c:v>Percentage of the population receiving Bono de desarrollo humano</c:v>
                </c:pt>
                <c:pt idx="7">
                  <c:v>"Totally" formal employment (% total employment)</c:v>
                </c:pt>
              </c:strCache>
            </c:strRef>
          </c:cat>
          <c:val>
            <c:numRef>
              <c:f>'Ecuador Spider data'!$F$5:$F$15</c:f>
              <c:numCache>
                <c:formatCode>General</c:formatCode>
                <c:ptCount val="8"/>
                <c:pt idx="0">
                  <c:v>14.6</c:v>
                </c:pt>
                <c:pt idx="1">
                  <c:v>1.6</c:v>
                </c:pt>
                <c:pt idx="2">
                  <c:v>17.100000000000001</c:v>
                </c:pt>
                <c:pt idx="3">
                  <c:v>17</c:v>
                </c:pt>
                <c:pt idx="4">
                  <c:v>1.6</c:v>
                </c:pt>
                <c:pt idx="5">
                  <c:v>2.7</c:v>
                </c:pt>
                <c:pt idx="6">
                  <c:v>46.9</c:v>
                </c:pt>
                <c:pt idx="7">
                  <c:v>0.8</c:v>
                </c:pt>
              </c:numCache>
            </c:numRef>
          </c:val>
        </c:ser>
        <c:ser>
          <c:idx val="2"/>
          <c:order val="5"/>
          <c:tx>
            <c:strRef>
              <c:f>'Ecuador Spider data'!$G$4</c:f>
              <c:strCache>
                <c:ptCount val="1"/>
                <c:pt idx="0">
                  <c:v>Urban male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'Ecuador Spider data'!$A$5:$A$15</c:f>
              <c:strCache>
                <c:ptCount val="8"/>
                <c:pt idx="0">
                  <c:v>Wage/ paid employee worker (% total employment 15+)</c:v>
                </c:pt>
                <c:pt idx="1">
                  <c:v>Fixed term contract (% total employment 15+)</c:v>
                </c:pt>
                <c:pt idx="2">
                  <c:v>Social security coverage  (% total employment 15+)</c:v>
                </c:pt>
                <c:pt idx="3">
                  <c:v>Social security coverage  (% total population)</c:v>
                </c:pt>
                <c:pt idx="4">
                  <c:v>Receive social security (through employment | % total employment 15+)</c:v>
                </c:pt>
                <c:pt idx="5">
                  <c:v>Elderly 60+ receiving a pension (old age, invalidity or survivor)</c:v>
                </c:pt>
                <c:pt idx="6">
                  <c:v>Percentage of the population receiving Bono de desarrollo humano</c:v>
                </c:pt>
                <c:pt idx="7">
                  <c:v>"Totally" formal employment (% total employment)</c:v>
                </c:pt>
              </c:strCache>
            </c:strRef>
          </c:cat>
          <c:val>
            <c:numRef>
              <c:f>'Ecuador Spider data'!$G$5:$G$15</c:f>
              <c:numCache>
                <c:formatCode>General</c:formatCode>
                <c:ptCount val="8"/>
                <c:pt idx="0">
                  <c:v>64.5</c:v>
                </c:pt>
                <c:pt idx="1">
                  <c:v>27.3</c:v>
                </c:pt>
                <c:pt idx="2">
                  <c:v>36.200000000000003</c:v>
                </c:pt>
                <c:pt idx="3">
                  <c:v>26.299999999999997</c:v>
                </c:pt>
                <c:pt idx="4">
                  <c:v>27.7</c:v>
                </c:pt>
                <c:pt idx="5">
                  <c:v>27.4</c:v>
                </c:pt>
                <c:pt idx="6">
                  <c:v>1.8</c:v>
                </c:pt>
                <c:pt idx="7">
                  <c:v>20.9</c:v>
                </c:pt>
              </c:numCache>
            </c:numRef>
          </c:val>
        </c:ser>
        <c:ser>
          <c:idx val="1"/>
          <c:order val="6"/>
          <c:tx>
            <c:strRef>
              <c:f>'Ecuador Spider data'!$H$4</c:f>
              <c:strCache>
                <c:ptCount val="1"/>
                <c:pt idx="0">
                  <c:v>Rural female non agriculture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'Ecuador Spider data'!$A$5:$A$15</c:f>
              <c:strCache>
                <c:ptCount val="8"/>
                <c:pt idx="0">
                  <c:v>Wage/ paid employee worker (% total employment 15+)</c:v>
                </c:pt>
                <c:pt idx="1">
                  <c:v>Fixed term contract (% total employment 15+)</c:v>
                </c:pt>
                <c:pt idx="2">
                  <c:v>Social security coverage  (% total employment 15+)</c:v>
                </c:pt>
                <c:pt idx="3">
                  <c:v>Social security coverage  (% total population)</c:v>
                </c:pt>
                <c:pt idx="4">
                  <c:v>Receive social security (through employment | % total employment 15+)</c:v>
                </c:pt>
                <c:pt idx="5">
                  <c:v>Elderly 60+ receiving a pension (old age, invalidity or survivor)</c:v>
                </c:pt>
                <c:pt idx="6">
                  <c:v>Percentage of the population receiving Bono de desarrollo humano</c:v>
                </c:pt>
                <c:pt idx="7">
                  <c:v>"Totally" formal employment (% total employment)</c:v>
                </c:pt>
              </c:strCache>
            </c:strRef>
          </c:cat>
          <c:val>
            <c:numRef>
              <c:f>'Ecuador Spider data'!$H$5:$H$15</c:f>
              <c:numCache>
                <c:formatCode>General</c:formatCode>
                <c:ptCount val="8"/>
                <c:pt idx="0">
                  <c:v>39.5</c:v>
                </c:pt>
                <c:pt idx="1">
                  <c:v>17.899999999999999</c:v>
                </c:pt>
                <c:pt idx="2">
                  <c:v>27.4</c:v>
                </c:pt>
                <c:pt idx="3">
                  <c:v>26.599999999999994</c:v>
                </c:pt>
                <c:pt idx="4">
                  <c:v>12.8</c:v>
                </c:pt>
                <c:pt idx="5">
                  <c:v>2.4</c:v>
                </c:pt>
                <c:pt idx="6">
                  <c:v>28.1</c:v>
                </c:pt>
                <c:pt idx="7">
                  <c:v>9.5</c:v>
                </c:pt>
              </c:numCache>
            </c:numRef>
          </c:val>
        </c:ser>
        <c:axId val="96211328"/>
        <c:axId val="96212864"/>
      </c:radarChart>
      <c:catAx>
        <c:axId val="9621132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212864"/>
        <c:crosses val="autoZero"/>
        <c:lblAlgn val="ctr"/>
        <c:lblOffset val="100"/>
      </c:catAx>
      <c:valAx>
        <c:axId val="96212864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21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92091571279914"/>
          <c:y val="0.27918786422883579"/>
          <c:w val="0.27159209157127995"/>
          <c:h val="0.21150584990435517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Calibri"/>
              </a:rPr>
              <a:t>Ecuador 2009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Calibri"/>
              </a:rPr>
              <a:t>(december)</a:t>
            </a:r>
            <a:r>
              <a:rPr lang="en-GB" sz="1600" b="1" i="0" u="none" strike="noStrike" baseline="0">
                <a:solidFill>
                  <a:srgbClr val="000000"/>
                </a:solidFill>
                <a:latin typeface="Calibri"/>
              </a:rPr>
              <a:t>|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Calibri"/>
              </a:rPr>
              <a:t>social protection deficits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Calibri"/>
              </a:rPr>
              <a:t> (percentage of persons in employment)</a:t>
            </a:r>
          </a:p>
        </c:rich>
      </c:tx>
      <c:layout>
        <c:manualLayout>
          <c:xMode val="edge"/>
          <c:yMode val="edge"/>
          <c:x val="0"/>
          <c:y val="5.042039236620846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0176899063475549"/>
          <c:y val="0.27918781725888325"/>
          <c:w val="0.39854318418314255"/>
          <c:h val="0.64805414551607443"/>
        </c:manualLayout>
      </c:layout>
      <c:radarChart>
        <c:radarStyle val="marker"/>
        <c:ser>
          <c:idx val="3"/>
          <c:order val="0"/>
          <c:tx>
            <c:strRef>
              <c:f>'Ecuador Spider data'!$B$4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'Ecuador Spider data'!$A$18:$A$22</c:f>
              <c:strCache>
                <c:ptCount val="5"/>
                <c:pt idx="0">
                  <c:v>Contributing family member without pay</c:v>
                </c:pt>
                <c:pt idx="1">
                  <c:v>No pemanent or fixed term employment contract</c:v>
                </c:pt>
                <c:pt idx="2">
                  <c:v>No social security coverage  (% total employment 15+)</c:v>
                </c:pt>
                <c:pt idx="3">
                  <c:v>No social security coverage  (% total population)</c:v>
                </c:pt>
                <c:pt idx="4">
                  <c:v>"Totally" informal employment (% total employment)</c:v>
                </c:pt>
              </c:strCache>
            </c:strRef>
          </c:cat>
          <c:val>
            <c:numRef>
              <c:f>'Ecuador Spider data'!$B$18:$B$22</c:f>
              <c:numCache>
                <c:formatCode>General</c:formatCode>
                <c:ptCount val="5"/>
                <c:pt idx="0">
                  <c:v>10.6</c:v>
                </c:pt>
                <c:pt idx="1">
                  <c:v>79.2</c:v>
                </c:pt>
                <c:pt idx="2">
                  <c:v>67.400000000000006</c:v>
                </c:pt>
                <c:pt idx="3">
                  <c:v>77.2</c:v>
                </c:pt>
                <c:pt idx="4">
                  <c:v>40</c:v>
                </c:pt>
              </c:numCache>
            </c:numRef>
          </c:val>
        </c:ser>
        <c:ser>
          <c:idx val="6"/>
          <c:order val="1"/>
          <c:tx>
            <c:strRef>
              <c:f>'Ecuador Spider data'!$C$4</c:f>
              <c:strCache>
                <c:ptCount val="1"/>
                <c:pt idx="0">
                  <c:v>Female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'Ecuador Spider data'!$A$18:$A$22</c:f>
              <c:strCache>
                <c:ptCount val="5"/>
                <c:pt idx="0">
                  <c:v>Contributing family member without pay</c:v>
                </c:pt>
                <c:pt idx="1">
                  <c:v>No pemanent or fixed term employment contract</c:v>
                </c:pt>
                <c:pt idx="2">
                  <c:v>No social security coverage  (% total employment 15+)</c:v>
                </c:pt>
                <c:pt idx="3">
                  <c:v>No social security coverage  (% total population)</c:v>
                </c:pt>
                <c:pt idx="4">
                  <c:v>"Totally" informal employment (% total employment)</c:v>
                </c:pt>
              </c:strCache>
            </c:strRef>
          </c:cat>
          <c:val>
            <c:numRef>
              <c:f>'Ecuador Spider data'!$C$18:$C$22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78.7</c:v>
                </c:pt>
                <c:pt idx="2">
                  <c:v>66.900000000000006</c:v>
                </c:pt>
                <c:pt idx="3">
                  <c:v>78.599999999999994</c:v>
                </c:pt>
                <c:pt idx="4">
                  <c:v>40.700000000000003</c:v>
                </c:pt>
              </c:numCache>
            </c:numRef>
          </c:val>
        </c:ser>
        <c:ser>
          <c:idx val="5"/>
          <c:order val="2"/>
          <c:tx>
            <c:strRef>
              <c:f>'Ecuador Spider data'!$D$4</c:f>
              <c:strCache>
                <c:ptCount val="1"/>
                <c:pt idx="0">
                  <c:v>Rural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'Ecuador Spider data'!$A$18:$A$22</c:f>
              <c:strCache>
                <c:ptCount val="5"/>
                <c:pt idx="0">
                  <c:v>Contributing family member without pay</c:v>
                </c:pt>
                <c:pt idx="1">
                  <c:v>No pemanent or fixed term employment contract</c:v>
                </c:pt>
                <c:pt idx="2">
                  <c:v>No social security coverage  (% total employment 15+)</c:v>
                </c:pt>
                <c:pt idx="3">
                  <c:v>No social security coverage  (% total population)</c:v>
                </c:pt>
                <c:pt idx="4">
                  <c:v>"Totally" informal employment (% total employment)</c:v>
                </c:pt>
              </c:strCache>
            </c:strRef>
          </c:cat>
          <c:val>
            <c:numRef>
              <c:f>'Ecuador Spider data'!$D$18:$D$22</c:f>
              <c:numCache>
                <c:formatCode>General</c:formatCode>
                <c:ptCount val="5"/>
                <c:pt idx="0">
                  <c:v>20.3</c:v>
                </c:pt>
                <c:pt idx="1">
                  <c:v>92.2</c:v>
                </c:pt>
                <c:pt idx="2">
                  <c:v>76.599999999999994</c:v>
                </c:pt>
                <c:pt idx="3">
                  <c:v>80.900000000000006</c:v>
                </c:pt>
                <c:pt idx="4">
                  <c:v>58.5</c:v>
                </c:pt>
              </c:numCache>
            </c:numRef>
          </c:val>
        </c:ser>
        <c:ser>
          <c:idx val="0"/>
          <c:order val="3"/>
          <c:tx>
            <c:strRef>
              <c:f>'Ecuador Spider data'!$E$4</c:f>
              <c:strCache>
                <c:ptCount val="1"/>
                <c:pt idx="0">
                  <c:v>Rural female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'Ecuador Spider data'!$A$18:$A$22</c:f>
              <c:strCache>
                <c:ptCount val="5"/>
                <c:pt idx="0">
                  <c:v>Contributing family member without pay</c:v>
                </c:pt>
                <c:pt idx="1">
                  <c:v>No pemanent or fixed term employment contract</c:v>
                </c:pt>
                <c:pt idx="2">
                  <c:v>No social security coverage  (% total employment 15+)</c:v>
                </c:pt>
                <c:pt idx="3">
                  <c:v>No social security coverage  (% total population)</c:v>
                </c:pt>
                <c:pt idx="4">
                  <c:v>"Totally" informal employment (% total employment)</c:v>
                </c:pt>
              </c:strCache>
            </c:strRef>
          </c:cat>
          <c:val>
            <c:numRef>
              <c:f>'Ecuador Spider data'!$E$18:$E$22</c:f>
              <c:numCache>
                <c:formatCode>General</c:formatCode>
                <c:ptCount val="5"/>
                <c:pt idx="0">
                  <c:v>36.4</c:v>
                </c:pt>
                <c:pt idx="1">
                  <c:v>92.3</c:v>
                </c:pt>
                <c:pt idx="2">
                  <c:v>79.099999999999994</c:v>
                </c:pt>
                <c:pt idx="3">
                  <c:v>82.7</c:v>
                </c:pt>
                <c:pt idx="4">
                  <c:v>61.9</c:v>
                </c:pt>
              </c:numCache>
            </c:numRef>
          </c:val>
        </c:ser>
        <c:ser>
          <c:idx val="4"/>
          <c:order val="4"/>
          <c:tx>
            <c:strRef>
              <c:f>'Ecuador Spider data'!$F$4</c:f>
              <c:strCache>
                <c:ptCount val="1"/>
                <c:pt idx="0">
                  <c:v>Rural female agriculture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'Ecuador Spider data'!$A$18:$A$22</c:f>
              <c:strCache>
                <c:ptCount val="5"/>
                <c:pt idx="0">
                  <c:v>Contributing family member without pay</c:v>
                </c:pt>
                <c:pt idx="1">
                  <c:v>No pemanent or fixed term employment contract</c:v>
                </c:pt>
                <c:pt idx="2">
                  <c:v>No social security coverage  (% total employment 15+)</c:v>
                </c:pt>
                <c:pt idx="3">
                  <c:v>No social security coverage  (% total population)</c:v>
                </c:pt>
                <c:pt idx="4">
                  <c:v>"Totally" informal employment (% total employment)</c:v>
                </c:pt>
              </c:strCache>
            </c:strRef>
          </c:cat>
          <c:val>
            <c:numRef>
              <c:f>'Ecuador Spider data'!$F$18:$F$22</c:f>
              <c:numCache>
                <c:formatCode>General</c:formatCode>
                <c:ptCount val="5"/>
                <c:pt idx="0">
                  <c:v>52.2</c:v>
                </c:pt>
                <c:pt idx="1">
                  <c:v>98.4</c:v>
                </c:pt>
                <c:pt idx="2">
                  <c:v>82.9</c:v>
                </c:pt>
                <c:pt idx="3">
                  <c:v>83</c:v>
                </c:pt>
                <c:pt idx="4">
                  <c:v>74.400000000000006</c:v>
                </c:pt>
              </c:numCache>
            </c:numRef>
          </c:val>
        </c:ser>
        <c:ser>
          <c:idx val="2"/>
          <c:order val="5"/>
          <c:tx>
            <c:strRef>
              <c:f>'Ecuador Spider data'!$G$4</c:f>
              <c:strCache>
                <c:ptCount val="1"/>
                <c:pt idx="0">
                  <c:v>Urban male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'Ecuador Spider data'!$A$18:$A$22</c:f>
              <c:strCache>
                <c:ptCount val="5"/>
                <c:pt idx="0">
                  <c:v>Contributing family member without pay</c:v>
                </c:pt>
                <c:pt idx="1">
                  <c:v>No pemanent or fixed term employment contract</c:v>
                </c:pt>
                <c:pt idx="2">
                  <c:v>No social security coverage  (% total employment 15+)</c:v>
                </c:pt>
                <c:pt idx="3">
                  <c:v>No social security coverage  (% total population)</c:v>
                </c:pt>
                <c:pt idx="4">
                  <c:v>"Totally" informal employment (% total employment)</c:v>
                </c:pt>
              </c:strCache>
            </c:strRef>
          </c:cat>
          <c:val>
            <c:numRef>
              <c:f>'Ecuador Spider data'!$G$18:$G$22</c:f>
              <c:numCache>
                <c:formatCode>General</c:formatCode>
                <c:ptCount val="5"/>
                <c:pt idx="0">
                  <c:v>2.9</c:v>
                </c:pt>
                <c:pt idx="1">
                  <c:v>72.7</c:v>
                </c:pt>
                <c:pt idx="2">
                  <c:v>63.8</c:v>
                </c:pt>
                <c:pt idx="3">
                  <c:v>73.7</c:v>
                </c:pt>
                <c:pt idx="4">
                  <c:v>30.2</c:v>
                </c:pt>
              </c:numCache>
            </c:numRef>
          </c:val>
        </c:ser>
        <c:ser>
          <c:idx val="1"/>
          <c:order val="6"/>
          <c:tx>
            <c:strRef>
              <c:f>'Ecuador Spider data'!$H$4</c:f>
              <c:strCache>
                <c:ptCount val="1"/>
                <c:pt idx="0">
                  <c:v>Rural female non agriculture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'Ecuador Spider data'!$A$18:$A$22</c:f>
              <c:strCache>
                <c:ptCount val="5"/>
                <c:pt idx="0">
                  <c:v>Contributing family member without pay</c:v>
                </c:pt>
                <c:pt idx="1">
                  <c:v>No pemanent or fixed term employment contract</c:v>
                </c:pt>
                <c:pt idx="2">
                  <c:v>No social security coverage  (% total employment 15+)</c:v>
                </c:pt>
                <c:pt idx="3">
                  <c:v>No social security coverage  (% total population)</c:v>
                </c:pt>
                <c:pt idx="4">
                  <c:v>"Totally" informal employment (% total employment)</c:v>
                </c:pt>
              </c:strCache>
            </c:strRef>
          </c:cat>
          <c:val>
            <c:numRef>
              <c:f>'Ecuador Spider data'!$H$18:$H$22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82.1</c:v>
                </c:pt>
                <c:pt idx="2">
                  <c:v>72.599999999999994</c:v>
                </c:pt>
                <c:pt idx="3">
                  <c:v>73.400000000000006</c:v>
                </c:pt>
                <c:pt idx="4">
                  <c:v>40.700000000000003</c:v>
                </c:pt>
              </c:numCache>
            </c:numRef>
          </c:val>
        </c:ser>
        <c:axId val="81334272"/>
        <c:axId val="81336576"/>
      </c:radarChart>
      <c:catAx>
        <c:axId val="81334272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336576"/>
        <c:crosses val="autoZero"/>
        <c:lblAlgn val="ctr"/>
        <c:lblOffset val="100"/>
      </c:catAx>
      <c:valAx>
        <c:axId val="81336576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33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44849115504684"/>
          <c:y val="5.0762044574936601E-3"/>
          <c:w val="0.23829344432882416"/>
          <c:h val="0.37394243516170644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9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440" b="1" i="0" u="none" strike="noStrike" baseline="0">
                <a:solidFill>
                  <a:srgbClr val="000000"/>
                </a:solidFill>
                <a:latin typeface="Calibri"/>
              </a:rPr>
              <a:t>Nepal</a:t>
            </a:r>
            <a:r>
              <a:rPr lang="en-GB" sz="1440" b="1" i="0" u="none" strike="noStrike" baseline="0">
                <a:solidFill>
                  <a:srgbClr val="0066CC"/>
                </a:solidFill>
                <a:latin typeface="Calibri"/>
              </a:rPr>
              <a:t> | </a:t>
            </a:r>
            <a:r>
              <a:rPr lang="en-GB" sz="1440" b="1" i="0" u="none" strike="noStrike" baseline="0">
                <a:solidFill>
                  <a:srgbClr val="000000"/>
                </a:solidFill>
                <a:latin typeface="Calibri"/>
              </a:rPr>
              <a:t>Distribution of employment by status in employment, sex and area of residence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50468262226847"/>
          <c:y val="0.11932773109243698"/>
          <c:w val="0.6184530003468609"/>
          <c:h val="0.79831932773109249"/>
        </c:manualLayout>
      </c:layout>
      <c:barChart>
        <c:barDir val="bar"/>
        <c:grouping val="percentStacked"/>
        <c:ser>
          <c:idx val="0"/>
          <c:order val="0"/>
          <c:tx>
            <c:strRef>
              <c:f>'Data Status in employment'!$E$32</c:f>
              <c:strCache>
                <c:ptCount val="1"/>
                <c:pt idx="0">
                  <c:v>Paid employee</c:v>
                </c:pt>
              </c:strCache>
            </c:strRef>
          </c:tx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employment'!$E$33:$E$41</c:f>
              <c:numCache>
                <c:formatCode>0.0%</c:formatCode>
                <c:ptCount val="9"/>
                <c:pt idx="0">
                  <c:v>0.51900000000000002</c:v>
                </c:pt>
                <c:pt idx="1">
                  <c:v>0.27300000000000002</c:v>
                </c:pt>
                <c:pt idx="2">
                  <c:v>0.41299999999999998</c:v>
                </c:pt>
                <c:pt idx="3">
                  <c:v>0.10199999999999999</c:v>
                </c:pt>
                <c:pt idx="4">
                  <c:v>3.7999999999999999E-2</c:v>
                </c:pt>
                <c:pt idx="5">
                  <c:v>6.9000000000000006E-2</c:v>
                </c:pt>
                <c:pt idx="6">
                  <c:v>0.23200000000000001</c:v>
                </c:pt>
                <c:pt idx="7">
                  <c:v>9.6000000000000002E-2</c:v>
                </c:pt>
                <c:pt idx="8">
                  <c:v>0.16600000000000001</c:v>
                </c:pt>
              </c:numCache>
            </c:numRef>
          </c:val>
        </c:ser>
        <c:ser>
          <c:idx val="1"/>
          <c:order val="1"/>
          <c:tx>
            <c:strRef>
              <c:f>'Data Status in employment'!$F$32</c:f>
              <c:strCache>
                <c:ptCount val="1"/>
                <c:pt idx="0">
                  <c:v>Employer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employment'!$F$33:$F$41</c:f>
              <c:numCache>
                <c:formatCode>0.0%</c:formatCode>
                <c:ptCount val="9"/>
                <c:pt idx="0">
                  <c:v>7.0000000000000001E-3</c:v>
                </c:pt>
                <c:pt idx="1">
                  <c:v>6.0000000000000001E-3</c:v>
                </c:pt>
                <c:pt idx="2">
                  <c:v>7.0000000000000001E-3</c:v>
                </c:pt>
                <c:pt idx="3">
                  <c:v>2E-3</c:v>
                </c:pt>
                <c:pt idx="4">
                  <c:v>1E-3</c:v>
                </c:pt>
                <c:pt idx="5">
                  <c:v>1E-3</c:v>
                </c:pt>
                <c:pt idx="6">
                  <c:v>3.0000000000000001E-3</c:v>
                </c:pt>
                <c:pt idx="7">
                  <c:v>2E-3</c:v>
                </c:pt>
                <c:pt idx="8">
                  <c:v>3.0000000000000001E-3</c:v>
                </c:pt>
              </c:numCache>
            </c:numRef>
          </c:val>
        </c:ser>
        <c:ser>
          <c:idx val="2"/>
          <c:order val="2"/>
          <c:tx>
            <c:strRef>
              <c:f>'Data Status in employment'!$G$32</c:f>
              <c:strCache>
                <c:ptCount val="1"/>
                <c:pt idx="0">
                  <c:v>Self-employed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employment'!$G$33:$G$41</c:f>
              <c:numCache>
                <c:formatCode>0.0%</c:formatCode>
                <c:ptCount val="9"/>
                <c:pt idx="0">
                  <c:v>0.33</c:v>
                </c:pt>
                <c:pt idx="1">
                  <c:v>0.435</c:v>
                </c:pt>
                <c:pt idx="2">
                  <c:v>0.375</c:v>
                </c:pt>
                <c:pt idx="3">
                  <c:v>0.57699999999999996</c:v>
                </c:pt>
                <c:pt idx="4">
                  <c:v>0.33300000000000002</c:v>
                </c:pt>
                <c:pt idx="5">
                  <c:v>0.45200000000000001</c:v>
                </c:pt>
                <c:pt idx="6">
                  <c:v>0.5</c:v>
                </c:pt>
                <c:pt idx="7">
                  <c:v>0.35799999999999998</c:v>
                </c:pt>
                <c:pt idx="8">
                  <c:v>0.43099999999999999</c:v>
                </c:pt>
              </c:numCache>
            </c:numRef>
          </c:val>
        </c:ser>
        <c:ser>
          <c:idx val="3"/>
          <c:order val="3"/>
          <c:tx>
            <c:strRef>
              <c:f>'Data Status in employment'!$H$32</c:f>
              <c:strCache>
                <c:ptCount val="1"/>
                <c:pt idx="0">
                  <c:v>Unpaid family worker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employment'!$H$33:$H$41</c:f>
              <c:numCache>
                <c:formatCode>0.0%</c:formatCode>
                <c:ptCount val="9"/>
                <c:pt idx="0">
                  <c:v>0.13800000000000001</c:v>
                </c:pt>
                <c:pt idx="1">
                  <c:v>0.27700000000000002</c:v>
                </c:pt>
                <c:pt idx="2">
                  <c:v>0.19800000000000001</c:v>
                </c:pt>
                <c:pt idx="3">
                  <c:v>0.318</c:v>
                </c:pt>
                <c:pt idx="4">
                  <c:v>0.626</c:v>
                </c:pt>
                <c:pt idx="5">
                  <c:v>0.47599999999999998</c:v>
                </c:pt>
                <c:pt idx="6">
                  <c:v>0.26200000000000001</c:v>
                </c:pt>
                <c:pt idx="7">
                  <c:v>0.54</c:v>
                </c:pt>
                <c:pt idx="8">
                  <c:v>0.39800000000000002</c:v>
                </c:pt>
              </c:numCache>
            </c:numRef>
          </c:val>
        </c:ser>
        <c:ser>
          <c:idx val="4"/>
          <c:order val="4"/>
          <c:tx>
            <c:strRef>
              <c:f>'Data Status in employment'!$I$32</c:f>
              <c:strCache>
                <c:ptCount val="1"/>
                <c:pt idx="0">
                  <c:v>Other, specify</c:v>
                </c:pt>
              </c:strCache>
            </c:strRef>
          </c:tx>
          <c:spPr>
            <a:solidFill>
              <a:schemeClr val="accent4"/>
            </a:solidFill>
          </c:spPr>
          <c:cat>
            <c:multiLvlStrRef>
              <c:f>'Data Status in employment'!$C$33:$D$41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employment'!$I$33:$I$41</c:f>
              <c:numCache>
                <c:formatCode>0.0%</c:formatCode>
                <c:ptCount val="9"/>
                <c:pt idx="0">
                  <c:v>6.0000000000000001E-3</c:v>
                </c:pt>
                <c:pt idx="1">
                  <c:v>8.0000000000000002E-3</c:v>
                </c:pt>
                <c:pt idx="2">
                  <c:v>7.0000000000000001E-3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3.0000000000000001E-3</c:v>
                </c:pt>
              </c:numCache>
            </c:numRef>
          </c:val>
        </c:ser>
        <c:overlap val="100"/>
        <c:axId val="62884864"/>
        <c:axId val="62887424"/>
      </c:barChart>
      <c:catAx>
        <c:axId val="6288486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887424"/>
        <c:crosses val="autoZero"/>
        <c:auto val="1"/>
        <c:lblAlgn val="ctr"/>
        <c:lblOffset val="100"/>
      </c:catAx>
      <c:valAx>
        <c:axId val="62887424"/>
        <c:scaling>
          <c:orientation val="minMax"/>
        </c:scaling>
        <c:axPos val="b"/>
        <c:majorGridlines/>
        <c:numFmt formatCode="0%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884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91666666666667"/>
          <c:y val="0.34569983136593591"/>
          <c:w val="0.24583333333333332"/>
          <c:h val="0.44013490725126475"/>
        </c:manualLayout>
      </c:layout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56"/>
  <sheetViews>
    <sheetView tabSelected="1" workbookViewId="0">
      <pane xSplit="3" ySplit="3" topLeftCell="D4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ColWidth="11.42578125" defaultRowHeight="12.75"/>
  <cols>
    <col min="1" max="1" width="5.42578125" style="25" customWidth="1"/>
    <col min="2" max="2" width="4.5703125" style="25" customWidth="1"/>
    <col min="3" max="3" width="78.42578125" style="26" customWidth="1"/>
    <col min="4" max="4" width="10.5703125" style="24" customWidth="1"/>
    <col min="5" max="8" width="11.42578125" style="24"/>
    <col min="9" max="9" width="9.85546875" style="24" customWidth="1"/>
    <col min="10" max="10" width="11.42578125" style="24"/>
    <col min="11" max="11" width="9.5703125" style="24" customWidth="1"/>
    <col min="12" max="12" width="9.85546875" style="24" customWidth="1"/>
    <col min="13" max="13" width="11.42578125" style="24"/>
    <col min="14" max="14" width="13" style="24" customWidth="1"/>
    <col min="15" max="15" width="11.42578125" style="24"/>
    <col min="16" max="16" width="12.7109375" style="24" customWidth="1"/>
    <col min="17" max="16384" width="11.42578125" style="25"/>
  </cols>
  <sheetData>
    <row r="1" spans="1:23" ht="19.5" customHeight="1">
      <c r="C1" s="23" t="s">
        <v>57</v>
      </c>
    </row>
    <row r="2" spans="1:23" ht="5.25" customHeight="1"/>
    <row r="3" spans="1:23" ht="45">
      <c r="C3" s="27"/>
      <c r="D3" s="28" t="s">
        <v>3</v>
      </c>
      <c r="E3" s="28" t="s">
        <v>5</v>
      </c>
      <c r="F3" s="28" t="s">
        <v>4</v>
      </c>
      <c r="G3" s="28" t="s">
        <v>8</v>
      </c>
      <c r="H3" s="28" t="s">
        <v>6</v>
      </c>
      <c r="I3" s="28" t="s">
        <v>11</v>
      </c>
      <c r="J3" s="28" t="s">
        <v>15</v>
      </c>
      <c r="K3" s="28" t="s">
        <v>14</v>
      </c>
      <c r="L3" s="28" t="s">
        <v>12</v>
      </c>
      <c r="M3" s="28" t="s">
        <v>25</v>
      </c>
      <c r="N3" s="28" t="s">
        <v>26</v>
      </c>
      <c r="O3" s="28" t="s">
        <v>28</v>
      </c>
      <c r="P3" s="28" t="s">
        <v>29</v>
      </c>
    </row>
    <row r="4" spans="1:23" ht="4.5" customHeight="1"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3" ht="18.75">
      <c r="A5" s="47">
        <v>1</v>
      </c>
      <c r="B5" s="47"/>
      <c r="C5" s="48" t="s">
        <v>56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W5" s="31"/>
    </row>
    <row r="6" spans="1:23">
      <c r="C6" s="24" t="s">
        <v>13</v>
      </c>
      <c r="D6" s="24">
        <v>65.3</v>
      </c>
      <c r="E6" s="24">
        <v>51.3</v>
      </c>
      <c r="F6" s="24">
        <v>80.2</v>
      </c>
      <c r="G6" s="24">
        <v>66.7</v>
      </c>
      <c r="H6" s="24">
        <v>64.3</v>
      </c>
      <c r="I6" s="24">
        <v>48.9</v>
      </c>
      <c r="J6" s="24">
        <v>52.3</v>
      </c>
      <c r="K6" s="24">
        <v>84.2</v>
      </c>
      <c r="L6" s="24">
        <v>78.099999999999994</v>
      </c>
      <c r="M6" s="24" t="s">
        <v>93</v>
      </c>
      <c r="N6" s="24" t="s">
        <v>93</v>
      </c>
      <c r="O6" s="24" t="s">
        <v>93</v>
      </c>
      <c r="P6" s="24" t="s">
        <v>93</v>
      </c>
    </row>
    <row r="7" spans="1:23">
      <c r="C7" s="24" t="s">
        <v>112</v>
      </c>
      <c r="D7" s="24">
        <v>57.8</v>
      </c>
      <c r="E7" s="24">
        <v>45.7</v>
      </c>
      <c r="F7" s="24">
        <v>70.400000000000006</v>
      </c>
      <c r="G7" s="24">
        <v>59</v>
      </c>
      <c r="H7" s="24">
        <v>57.1</v>
      </c>
      <c r="I7" s="24">
        <v>43.6</v>
      </c>
      <c r="J7" s="24">
        <v>46.6</v>
      </c>
      <c r="K7" s="24">
        <v>74.099999999999994</v>
      </c>
      <c r="L7" s="24">
        <v>68.5</v>
      </c>
      <c r="M7" s="24" t="s">
        <v>93</v>
      </c>
      <c r="N7" s="24" t="s">
        <v>93</v>
      </c>
      <c r="O7" s="24" t="s">
        <v>93</v>
      </c>
      <c r="P7" s="24" t="s">
        <v>93</v>
      </c>
    </row>
    <row r="8" spans="1:23">
      <c r="C8" s="24" t="s">
        <v>16</v>
      </c>
      <c r="D8" s="24">
        <v>61.1</v>
      </c>
      <c r="E8" s="24">
        <v>47</v>
      </c>
      <c r="F8" s="24">
        <v>76</v>
      </c>
      <c r="G8" s="24">
        <v>64.400000000000006</v>
      </c>
      <c r="H8" s="24">
        <v>59.5</v>
      </c>
      <c r="I8" s="24">
        <v>46.4</v>
      </c>
      <c r="J8" s="24">
        <v>47.2</v>
      </c>
      <c r="K8" s="24">
        <v>81.900000000000006</v>
      </c>
      <c r="L8" s="24">
        <v>73</v>
      </c>
      <c r="M8" s="24" t="s">
        <v>93</v>
      </c>
      <c r="N8" s="24" t="s">
        <v>93</v>
      </c>
      <c r="O8" s="24" t="s">
        <v>93</v>
      </c>
      <c r="P8" s="24" t="s">
        <v>93</v>
      </c>
    </row>
    <row r="9" spans="1:23">
      <c r="C9" s="24" t="s">
        <v>113</v>
      </c>
      <c r="D9" s="24">
        <v>54</v>
      </c>
      <c r="E9" s="24">
        <v>41.9</v>
      </c>
      <c r="F9" s="24">
        <v>66.8</v>
      </c>
      <c r="G9" s="24">
        <v>56.9</v>
      </c>
      <c r="H9" s="24">
        <v>52.6</v>
      </c>
      <c r="I9" s="24">
        <v>41.5</v>
      </c>
      <c r="J9" s="24">
        <v>42</v>
      </c>
      <c r="K9" s="24">
        <v>72</v>
      </c>
      <c r="L9" s="24">
        <v>64</v>
      </c>
      <c r="M9" s="24" t="s">
        <v>93</v>
      </c>
      <c r="N9" s="24" t="s">
        <v>93</v>
      </c>
      <c r="O9" s="24" t="s">
        <v>93</v>
      </c>
      <c r="P9" s="24" t="s">
        <v>93</v>
      </c>
    </row>
    <row r="10" spans="1:23">
      <c r="C10" s="24" t="s">
        <v>55</v>
      </c>
      <c r="D10" s="24">
        <v>27.3</v>
      </c>
      <c r="E10" s="24">
        <v>20.9</v>
      </c>
      <c r="F10" s="24">
        <v>31.5</v>
      </c>
      <c r="G10" s="24">
        <v>68.099999999999994</v>
      </c>
      <c r="H10" s="24">
        <v>7.2</v>
      </c>
      <c r="I10" s="24">
        <v>62.8</v>
      </c>
      <c r="J10" s="24">
        <v>3.5</v>
      </c>
      <c r="K10" s="24">
        <v>71.099999999999994</v>
      </c>
      <c r="L10" s="24">
        <v>9.9</v>
      </c>
      <c r="M10" s="24" t="s">
        <v>93</v>
      </c>
      <c r="N10" s="24" t="s">
        <v>93</v>
      </c>
      <c r="O10" s="24" t="s">
        <v>93</v>
      </c>
      <c r="P10" s="24" t="s">
        <v>93</v>
      </c>
    </row>
    <row r="11" spans="1:23">
      <c r="C11" s="24" t="s">
        <v>114</v>
      </c>
      <c r="D11" s="24">
        <v>28.1</v>
      </c>
      <c r="E11" s="24">
        <v>21.9</v>
      </c>
      <c r="F11" s="24">
        <v>32.200000000000003</v>
      </c>
      <c r="G11" s="24">
        <v>68.900000000000006</v>
      </c>
      <c r="H11" s="24">
        <v>7.2</v>
      </c>
      <c r="I11" s="24">
        <v>63.9</v>
      </c>
      <c r="J11" s="24">
        <v>3.5</v>
      </c>
      <c r="K11" s="24">
        <v>71.7</v>
      </c>
      <c r="L11" s="24">
        <v>9.9</v>
      </c>
      <c r="M11" s="24" t="s">
        <v>93</v>
      </c>
      <c r="N11" s="24" t="s">
        <v>93</v>
      </c>
      <c r="O11" s="24" t="s">
        <v>93</v>
      </c>
      <c r="P11" s="24" t="s">
        <v>93</v>
      </c>
    </row>
    <row r="12" spans="1:23" ht="20.25" customHeight="1">
      <c r="C12" s="32" t="s">
        <v>69</v>
      </c>
    </row>
    <row r="13" spans="1:23" s="31" customFormat="1">
      <c r="C13" s="33" t="s">
        <v>58</v>
      </c>
      <c r="D13" s="30">
        <v>52</v>
      </c>
      <c r="E13" s="30">
        <v>40.799999999999997</v>
      </c>
      <c r="F13" s="30">
        <v>59.4</v>
      </c>
      <c r="G13" s="30">
        <v>40.6</v>
      </c>
      <c r="H13" s="30">
        <v>57.600000000000009</v>
      </c>
      <c r="I13" s="30">
        <v>23.9</v>
      </c>
      <c r="J13" s="30">
        <v>47.9</v>
      </c>
      <c r="K13" s="30">
        <v>49.8</v>
      </c>
      <c r="L13" s="30">
        <v>64.600000000000009</v>
      </c>
      <c r="M13" s="30">
        <v>14.600000000000001</v>
      </c>
      <c r="N13" s="30">
        <v>39.5</v>
      </c>
      <c r="O13" s="30">
        <v>41.4</v>
      </c>
      <c r="P13" s="30">
        <v>70.7</v>
      </c>
    </row>
    <row r="14" spans="1:23">
      <c r="C14" s="34" t="s">
        <v>59</v>
      </c>
      <c r="D14" s="24">
        <v>8.2000000000000011</v>
      </c>
      <c r="E14" s="24">
        <v>9.1</v>
      </c>
      <c r="F14" s="24">
        <v>7.5</v>
      </c>
      <c r="G14" s="24">
        <v>3.5000000000000004</v>
      </c>
      <c r="H14" s="24">
        <v>10.5</v>
      </c>
      <c r="I14" s="24">
        <v>3.8</v>
      </c>
      <c r="J14" s="24">
        <v>11.3</v>
      </c>
      <c r="K14" s="24">
        <v>3.3000000000000003</v>
      </c>
      <c r="L14" s="24">
        <v>9.8000000000000007</v>
      </c>
      <c r="M14" s="24">
        <v>0</v>
      </c>
      <c r="N14" s="24">
        <v>10.199999999999999</v>
      </c>
      <c r="O14" s="24">
        <v>0</v>
      </c>
      <c r="P14" s="24">
        <v>11.5</v>
      </c>
    </row>
    <row r="15" spans="1:23">
      <c r="C15" s="34" t="s">
        <v>60</v>
      </c>
      <c r="D15" s="24">
        <v>31.1</v>
      </c>
      <c r="E15" s="24">
        <v>28.499999999999996</v>
      </c>
      <c r="F15" s="24">
        <v>32.9</v>
      </c>
      <c r="G15" s="24">
        <v>13.3</v>
      </c>
      <c r="H15" s="24">
        <v>39.900000000000006</v>
      </c>
      <c r="I15" s="24">
        <v>11.899999999999999</v>
      </c>
      <c r="J15" s="24">
        <v>35.5</v>
      </c>
      <c r="K15" s="24">
        <v>14.000000000000002</v>
      </c>
      <c r="L15" s="24">
        <v>43.2</v>
      </c>
      <c r="M15" s="24">
        <v>3.1</v>
      </c>
      <c r="N15" s="24">
        <v>26.700000000000003</v>
      </c>
      <c r="O15" s="24">
        <v>5.5</v>
      </c>
      <c r="P15" s="24">
        <v>35.099999999999994</v>
      </c>
    </row>
    <row r="16" spans="1:23">
      <c r="C16" s="34" t="s">
        <v>61</v>
      </c>
      <c r="D16" s="24">
        <v>0.2</v>
      </c>
      <c r="E16" s="24">
        <v>0.1</v>
      </c>
      <c r="F16" s="24">
        <v>0.2</v>
      </c>
      <c r="G16" s="24">
        <v>0.1</v>
      </c>
      <c r="H16" s="24">
        <v>0.2</v>
      </c>
      <c r="I16" s="24">
        <v>0.1</v>
      </c>
      <c r="J16" s="24">
        <v>0.1</v>
      </c>
      <c r="K16" s="24">
        <v>0.1</v>
      </c>
      <c r="L16" s="24">
        <v>0.2</v>
      </c>
      <c r="M16" s="24">
        <v>0</v>
      </c>
      <c r="N16" s="24">
        <v>0.3</v>
      </c>
      <c r="O16" s="24">
        <v>0</v>
      </c>
      <c r="P16" s="24">
        <v>0.4</v>
      </c>
    </row>
    <row r="17" spans="1:16">
      <c r="C17" s="34" t="s">
        <v>62</v>
      </c>
      <c r="D17" s="24">
        <v>12.5</v>
      </c>
      <c r="E17" s="24">
        <v>3.1</v>
      </c>
      <c r="F17" s="24">
        <v>18.8</v>
      </c>
      <c r="G17" s="24">
        <v>23.7</v>
      </c>
      <c r="H17" s="24">
        <v>7.0000000000000009</v>
      </c>
      <c r="I17" s="24">
        <v>8.1</v>
      </c>
      <c r="J17" s="24">
        <v>1</v>
      </c>
      <c r="K17" s="24">
        <v>32.4</v>
      </c>
      <c r="L17" s="24">
        <v>11.4</v>
      </c>
      <c r="M17" s="24">
        <v>11.5</v>
      </c>
      <c r="N17" s="24">
        <v>2.2999999999999998</v>
      </c>
      <c r="O17" s="24">
        <v>35.9</v>
      </c>
      <c r="P17" s="24">
        <v>23.7</v>
      </c>
    </row>
    <row r="18" spans="1:16" s="31" customFormat="1">
      <c r="C18" s="33" t="s">
        <v>63</v>
      </c>
      <c r="D18" s="30">
        <v>33.9</v>
      </c>
      <c r="E18" s="30">
        <v>33.200000000000003</v>
      </c>
      <c r="F18" s="30">
        <v>34.4</v>
      </c>
      <c r="G18" s="30">
        <v>37</v>
      </c>
      <c r="H18" s="30">
        <v>32.4</v>
      </c>
      <c r="I18" s="30">
        <v>34.400000000000006</v>
      </c>
      <c r="J18" s="30">
        <v>32.800000000000004</v>
      </c>
      <c r="K18" s="30">
        <v>38.6</v>
      </c>
      <c r="L18" s="30">
        <v>32.1</v>
      </c>
      <c r="M18" s="30">
        <v>33.200000000000003</v>
      </c>
      <c r="N18" s="30">
        <v>36.4</v>
      </c>
      <c r="O18" s="30">
        <v>43.8</v>
      </c>
      <c r="P18" s="30">
        <v>25.900000000000002</v>
      </c>
    </row>
    <row r="19" spans="1:16">
      <c r="C19" s="34" t="s">
        <v>39</v>
      </c>
      <c r="D19" s="24">
        <v>4</v>
      </c>
      <c r="E19" s="24">
        <v>2.1999999999999997</v>
      </c>
      <c r="F19" s="24">
        <v>5.3</v>
      </c>
      <c r="G19" s="24">
        <v>3.3000000000000003</v>
      </c>
      <c r="H19" s="24">
        <v>4.3999999999999995</v>
      </c>
      <c r="I19" s="24">
        <v>1.3</v>
      </c>
      <c r="J19" s="24">
        <v>2.6</v>
      </c>
      <c r="K19" s="24">
        <v>4.5</v>
      </c>
      <c r="L19" s="24">
        <v>5.7</v>
      </c>
      <c r="M19" s="24">
        <v>1.5</v>
      </c>
      <c r="N19" s="24">
        <v>1</v>
      </c>
      <c r="O19" s="24">
        <v>4.8</v>
      </c>
      <c r="P19" s="24">
        <v>3.8</v>
      </c>
    </row>
    <row r="20" spans="1:16">
      <c r="C20" s="34" t="s">
        <v>70</v>
      </c>
      <c r="D20" s="24">
        <v>29.9</v>
      </c>
      <c r="E20" s="24">
        <v>31</v>
      </c>
      <c r="F20" s="24">
        <v>29.099999999999998</v>
      </c>
      <c r="G20" s="24">
        <v>33.700000000000003</v>
      </c>
      <c r="H20" s="24">
        <v>28.000000000000004</v>
      </c>
      <c r="I20" s="24">
        <v>33.1</v>
      </c>
      <c r="J20" s="24">
        <v>30.2</v>
      </c>
      <c r="K20" s="24">
        <v>34.1</v>
      </c>
      <c r="L20" s="24">
        <v>26.400000000000002</v>
      </c>
      <c r="M20" s="24">
        <v>31.7</v>
      </c>
      <c r="N20" s="24">
        <v>35.4</v>
      </c>
      <c r="O20" s="24">
        <v>39</v>
      </c>
      <c r="P20" s="24">
        <v>22.1</v>
      </c>
    </row>
    <row r="21" spans="1:16" s="31" customFormat="1">
      <c r="C21" s="33" t="s">
        <v>64</v>
      </c>
      <c r="D21" s="30">
        <v>10.6</v>
      </c>
      <c r="E21" s="30">
        <v>17.599999999999998</v>
      </c>
      <c r="F21" s="30">
        <v>5.8999999999999995</v>
      </c>
      <c r="G21" s="30">
        <v>20.3</v>
      </c>
      <c r="H21" s="30">
        <v>5.7</v>
      </c>
      <c r="I21" s="30">
        <v>36.4</v>
      </c>
      <c r="J21" s="30">
        <v>9.7000000000000011</v>
      </c>
      <c r="K21" s="30">
        <v>11.4</v>
      </c>
      <c r="L21" s="30">
        <v>2.9000000000000004</v>
      </c>
      <c r="M21" s="30">
        <v>52.2</v>
      </c>
      <c r="N21" s="30">
        <v>9.8000000000000007</v>
      </c>
      <c r="O21" s="30">
        <v>14.899999999999999</v>
      </c>
      <c r="P21" s="30">
        <v>2.8000000000000003</v>
      </c>
    </row>
    <row r="22" spans="1:16">
      <c r="C22" s="34" t="s">
        <v>65</v>
      </c>
      <c r="D22" s="24">
        <v>10.199999999999999</v>
      </c>
      <c r="E22" s="24">
        <v>17</v>
      </c>
      <c r="F22" s="24">
        <v>5.6000000000000005</v>
      </c>
      <c r="G22" s="24">
        <v>19.600000000000001</v>
      </c>
      <c r="H22" s="24">
        <v>5.5</v>
      </c>
      <c r="I22" s="24">
        <v>35.4</v>
      </c>
      <c r="J22" s="24">
        <v>9.3000000000000007</v>
      </c>
      <c r="K22" s="24">
        <v>10.9</v>
      </c>
      <c r="L22" s="24">
        <v>2.8000000000000003</v>
      </c>
      <c r="M22" s="24">
        <v>50.9</v>
      </c>
      <c r="N22" s="24">
        <v>9.1999999999999993</v>
      </c>
      <c r="O22" s="24">
        <v>14.299999999999999</v>
      </c>
      <c r="P22" s="24">
        <v>2.5</v>
      </c>
    </row>
    <row r="23" spans="1:16">
      <c r="C23" s="34" t="s">
        <v>66</v>
      </c>
      <c r="D23" s="24">
        <v>0.2</v>
      </c>
      <c r="E23" s="24">
        <v>0.3</v>
      </c>
      <c r="F23" s="24">
        <v>0.1</v>
      </c>
      <c r="G23" s="24">
        <v>0.3</v>
      </c>
      <c r="H23" s="24">
        <v>0.1</v>
      </c>
      <c r="I23" s="24">
        <v>0.4</v>
      </c>
      <c r="J23" s="24">
        <v>0.2</v>
      </c>
      <c r="K23" s="24">
        <v>0.3</v>
      </c>
      <c r="L23" s="24">
        <v>0.1</v>
      </c>
      <c r="M23" s="24">
        <v>0.4</v>
      </c>
      <c r="N23" s="24">
        <v>0.4</v>
      </c>
      <c r="O23" s="24">
        <v>0.3</v>
      </c>
      <c r="P23" s="24">
        <v>0.2</v>
      </c>
    </row>
    <row r="24" spans="1:16">
      <c r="C24" s="34" t="s">
        <v>67</v>
      </c>
      <c r="D24" s="24">
        <v>0.2</v>
      </c>
      <c r="E24" s="24">
        <v>0.3</v>
      </c>
      <c r="F24" s="24">
        <v>0.1</v>
      </c>
      <c r="G24" s="24">
        <v>0.4</v>
      </c>
      <c r="H24" s="24">
        <v>0.1</v>
      </c>
      <c r="I24" s="24">
        <v>0.6</v>
      </c>
      <c r="J24" s="24">
        <v>0.2</v>
      </c>
      <c r="K24" s="24">
        <v>0.2</v>
      </c>
      <c r="L24" s="24">
        <v>0</v>
      </c>
      <c r="M24" s="24">
        <v>0.89999999999999991</v>
      </c>
      <c r="N24" s="24">
        <v>0.2</v>
      </c>
      <c r="O24" s="24">
        <v>0.3</v>
      </c>
      <c r="P24" s="24">
        <v>0.1</v>
      </c>
    </row>
    <row r="25" spans="1:16" s="31" customFormat="1">
      <c r="C25" s="33" t="s">
        <v>68</v>
      </c>
      <c r="D25" s="30">
        <v>3.5999999999999996</v>
      </c>
      <c r="E25" s="30">
        <v>8.3000000000000007</v>
      </c>
      <c r="F25" s="30">
        <v>0.4</v>
      </c>
      <c r="G25" s="30">
        <v>2</v>
      </c>
      <c r="H25" s="30">
        <v>4.3</v>
      </c>
      <c r="I25" s="30">
        <v>5.3</v>
      </c>
      <c r="J25" s="30">
        <v>9.6</v>
      </c>
      <c r="K25" s="30">
        <v>0.2</v>
      </c>
      <c r="L25" s="30">
        <v>0.5</v>
      </c>
      <c r="M25" s="30">
        <v>0</v>
      </c>
      <c r="N25" s="30">
        <v>14.299999999999999</v>
      </c>
      <c r="O25" s="30">
        <v>0</v>
      </c>
      <c r="P25" s="30">
        <v>0.70000000000000007</v>
      </c>
    </row>
    <row r="26" spans="1:16" ht="6.75" customHeight="1"/>
    <row r="27" spans="1:16" ht="18.75">
      <c r="A27" s="47">
        <v>2</v>
      </c>
      <c r="B27" s="47"/>
      <c r="C27" s="48" t="s">
        <v>127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ht="30.75">
      <c r="C28" s="49" t="s">
        <v>128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s="31" customFormat="1" ht="13.5" customHeight="1">
      <c r="C29" s="30" t="s">
        <v>71</v>
      </c>
      <c r="D29" s="30">
        <f>10.8+29.4</f>
        <v>40.200000000000003</v>
      </c>
      <c r="E29" s="30">
        <f>13.8+33.9</f>
        <v>47.7</v>
      </c>
      <c r="F29" s="30">
        <f>9.2+27</f>
        <v>36.200000000000003</v>
      </c>
      <c r="G29" s="30">
        <f>5.3+13.6</f>
        <v>18.899999999999999</v>
      </c>
      <c r="H29" s="30">
        <f>12.7+35</f>
        <v>47.7</v>
      </c>
      <c r="I29" s="30">
        <f>7.2+20.4</f>
        <v>27.599999999999998</v>
      </c>
      <c r="J29" s="30">
        <f>15.3+37</f>
        <v>52.3</v>
      </c>
      <c r="K29" s="30">
        <f>4.7+11.5</f>
        <v>16.2</v>
      </c>
      <c r="L29" s="30">
        <f>11.2+33.8</f>
        <v>45</v>
      </c>
      <c r="M29" s="30">
        <v>10.8</v>
      </c>
      <c r="N29" s="30">
        <f>10.8+25.1</f>
        <v>35.900000000000006</v>
      </c>
      <c r="O29" s="30">
        <v>6.5</v>
      </c>
      <c r="P29" s="30">
        <f>11.9+19</f>
        <v>30.9</v>
      </c>
    </row>
    <row r="30" spans="1:16" ht="13.5" customHeight="1">
      <c r="C30" s="34" t="s">
        <v>59</v>
      </c>
      <c r="D30" s="35">
        <f>76.7</f>
        <v>76.7</v>
      </c>
      <c r="E30" s="35">
        <f>5.3+69.9</f>
        <v>75.2</v>
      </c>
      <c r="F30" s="35">
        <f>6.1+71.8</f>
        <v>77.899999999999991</v>
      </c>
      <c r="G30" s="35">
        <f>63.8+9.4</f>
        <v>73.2</v>
      </c>
      <c r="H30" s="35">
        <f>72.2+5.1</f>
        <v>77.3</v>
      </c>
      <c r="I30" s="35">
        <f>53.8+10.1</f>
        <v>63.9</v>
      </c>
      <c r="J30" s="35">
        <f>72.2+4.7</f>
        <v>76.900000000000006</v>
      </c>
      <c r="K30" s="35">
        <f>70.1+8.9</f>
        <v>79</v>
      </c>
      <c r="L30" s="35">
        <f>72.2+5.5</f>
        <v>77.7</v>
      </c>
      <c r="M30" s="24" t="s">
        <v>93</v>
      </c>
      <c r="N30" s="35">
        <f>53.8+10.1</f>
        <v>63.9</v>
      </c>
      <c r="O30" s="24" t="s">
        <v>93</v>
      </c>
      <c r="P30" s="35">
        <f>70.1+8.9</f>
        <v>79</v>
      </c>
    </row>
    <row r="31" spans="1:16" ht="13.5" customHeight="1">
      <c r="C31" s="34" t="s">
        <v>60</v>
      </c>
      <c r="D31" s="35">
        <f>47.3</f>
        <v>47.3</v>
      </c>
      <c r="E31" s="35">
        <v>48.2</v>
      </c>
      <c r="F31" s="35">
        <v>46.7</v>
      </c>
      <c r="G31" s="35">
        <v>35</v>
      </c>
      <c r="H31" s="35">
        <v>49.4</v>
      </c>
      <c r="I31" s="35">
        <v>35.5</v>
      </c>
      <c r="J31" s="35">
        <v>50.1</v>
      </c>
      <c r="K31" s="35">
        <v>34.799999999999997</v>
      </c>
      <c r="L31" s="35">
        <v>49</v>
      </c>
      <c r="M31" s="35">
        <v>49.7</v>
      </c>
      <c r="N31" s="35">
        <v>32.6</v>
      </c>
      <c r="O31" s="35">
        <v>41.1</v>
      </c>
      <c r="P31" s="35">
        <v>32.4</v>
      </c>
    </row>
    <row r="32" spans="1:16" ht="13.5" customHeight="1">
      <c r="C32" s="34" t="s">
        <v>94</v>
      </c>
      <c r="D32" s="35">
        <v>32.6</v>
      </c>
      <c r="E32" s="35">
        <v>19.7</v>
      </c>
      <c r="F32" s="35">
        <v>37.9</v>
      </c>
      <c r="G32" s="35">
        <v>30.4</v>
      </c>
      <c r="H32" s="35">
        <v>33.700000000000003</v>
      </c>
      <c r="I32" s="35">
        <v>22.9</v>
      </c>
      <c r="J32" s="35">
        <v>18</v>
      </c>
      <c r="K32" s="35">
        <v>33.6</v>
      </c>
      <c r="L32" s="35">
        <v>40</v>
      </c>
      <c r="M32" s="24" t="s">
        <v>93</v>
      </c>
      <c r="N32" s="35">
        <v>22.9</v>
      </c>
      <c r="O32" s="35">
        <v>29.2</v>
      </c>
      <c r="P32" s="35">
        <v>35</v>
      </c>
    </row>
    <row r="33" spans="3:16" ht="13.5" customHeight="1">
      <c r="C33" s="34" t="s">
        <v>68</v>
      </c>
      <c r="D33" s="35">
        <v>32.799999999999997</v>
      </c>
      <c r="E33" s="35">
        <v>32</v>
      </c>
      <c r="F33" s="35">
        <v>43.2</v>
      </c>
      <c r="G33" s="35">
        <v>24.7</v>
      </c>
      <c r="H33" s="35">
        <v>34.700000000000003</v>
      </c>
      <c r="I33" s="35">
        <v>24.5</v>
      </c>
      <c r="J33" s="35">
        <v>33.799999999999997</v>
      </c>
      <c r="K33" s="35">
        <v>27.8</v>
      </c>
      <c r="L33" s="35">
        <v>47.1</v>
      </c>
      <c r="M33" s="24" t="s">
        <v>93</v>
      </c>
      <c r="N33" s="35">
        <v>24.5</v>
      </c>
      <c r="O33" s="24" t="s">
        <v>93</v>
      </c>
      <c r="P33" s="35">
        <v>27.8</v>
      </c>
    </row>
    <row r="34" spans="3:16">
      <c r="C34" s="24" t="s">
        <v>72</v>
      </c>
      <c r="D34" s="24">
        <v>20.8</v>
      </c>
      <c r="E34" s="24">
        <v>21.3</v>
      </c>
      <c r="F34" s="24">
        <v>20.5</v>
      </c>
      <c r="G34" s="24">
        <v>7.8</v>
      </c>
      <c r="H34" s="24">
        <v>27.2</v>
      </c>
      <c r="I34" s="24">
        <v>7.7</v>
      </c>
      <c r="J34" s="24">
        <v>27</v>
      </c>
      <c r="K34" s="24">
        <v>7.9</v>
      </c>
      <c r="L34" s="24">
        <v>27.3</v>
      </c>
      <c r="M34" s="24">
        <v>1.6</v>
      </c>
      <c r="N34" s="24">
        <v>17.899999999999999</v>
      </c>
      <c r="O34" s="24">
        <v>2.7</v>
      </c>
      <c r="P34" s="24">
        <v>20.6</v>
      </c>
    </row>
    <row r="35" spans="3:16" ht="6" customHeight="1">
      <c r="C35" s="24"/>
    </row>
    <row r="36" spans="3:16" ht="27.75" customHeight="1">
      <c r="C36" s="49" t="s">
        <v>129</v>
      </c>
    </row>
    <row r="37" spans="3:16">
      <c r="C37" s="24" t="s">
        <v>74</v>
      </c>
      <c r="D37" s="24">
        <v>36.6</v>
      </c>
      <c r="E37" s="24">
        <v>44.6</v>
      </c>
      <c r="F37" s="24">
        <v>32.4</v>
      </c>
      <c r="G37" s="24">
        <v>15.4</v>
      </c>
      <c r="H37" s="24">
        <v>44.1</v>
      </c>
      <c r="I37" s="24">
        <v>22.2</v>
      </c>
      <c r="J37" s="24">
        <v>49.6</v>
      </c>
      <c r="K37" s="24">
        <v>13.2</v>
      </c>
      <c r="L37" s="24">
        <v>40.700000000000003</v>
      </c>
      <c r="M37" s="24">
        <v>7.6</v>
      </c>
      <c r="N37" s="24">
        <v>29.4</v>
      </c>
      <c r="O37" s="24">
        <v>4.3</v>
      </c>
      <c r="P37" s="24">
        <v>26.9</v>
      </c>
    </row>
    <row r="38" spans="3:16">
      <c r="C38" s="34" t="s">
        <v>59</v>
      </c>
      <c r="D38" s="24">
        <v>84.5</v>
      </c>
      <c r="E38" s="24">
        <v>83.2</v>
      </c>
      <c r="F38" s="24">
        <v>85.6</v>
      </c>
      <c r="G38" s="24">
        <v>80.2</v>
      </c>
      <c r="H38" s="24">
        <v>85.3</v>
      </c>
      <c r="I38" s="24">
        <v>70.7</v>
      </c>
      <c r="J38" s="24">
        <v>84.9</v>
      </c>
      <c r="K38" s="24">
        <v>86.1</v>
      </c>
      <c r="L38" s="24">
        <v>85.5</v>
      </c>
      <c r="M38" s="24" t="s">
        <v>93</v>
      </c>
      <c r="N38" s="24">
        <v>70.7</v>
      </c>
      <c r="O38" s="24" t="s">
        <v>93</v>
      </c>
      <c r="P38" s="24">
        <v>86.1</v>
      </c>
    </row>
    <row r="39" spans="3:16">
      <c r="C39" s="34" t="s">
        <v>60</v>
      </c>
      <c r="D39" s="24">
        <v>39.299999999999997</v>
      </c>
      <c r="E39" s="24">
        <v>42.3</v>
      </c>
      <c r="F39" s="24">
        <v>37.6</v>
      </c>
      <c r="G39" s="24">
        <v>22.5</v>
      </c>
      <c r="H39" s="24">
        <v>42.2</v>
      </c>
      <c r="I39" s="24">
        <v>23.6</v>
      </c>
      <c r="J39" s="24">
        <v>45.1</v>
      </c>
      <c r="K39" s="24">
        <v>22</v>
      </c>
      <c r="L39" s="24">
        <v>40.5</v>
      </c>
      <c r="M39" s="24">
        <v>28.2</v>
      </c>
      <c r="N39" s="24">
        <v>22.7</v>
      </c>
      <c r="O39" s="24">
        <v>21.8</v>
      </c>
      <c r="P39" s="24">
        <v>22.1</v>
      </c>
    </row>
    <row r="40" spans="3:16">
      <c r="C40" s="34" t="s">
        <v>61</v>
      </c>
      <c r="D40" s="24">
        <v>40.4</v>
      </c>
      <c r="E40" s="24">
        <v>11.8</v>
      </c>
      <c r="F40" s="24">
        <v>52</v>
      </c>
      <c r="G40" s="24">
        <v>26.1</v>
      </c>
      <c r="H40" s="24">
        <v>47.4</v>
      </c>
      <c r="I40" s="24">
        <v>22.9</v>
      </c>
      <c r="J40" s="24">
        <v>6</v>
      </c>
      <c r="K40" s="24">
        <v>27.5</v>
      </c>
      <c r="L40" s="24">
        <v>63.7</v>
      </c>
      <c r="M40" s="24">
        <v>0</v>
      </c>
      <c r="N40" s="24">
        <v>22.9</v>
      </c>
      <c r="O40" s="24">
        <v>0</v>
      </c>
      <c r="P40" s="24">
        <v>36.6</v>
      </c>
    </row>
    <row r="41" spans="3:16">
      <c r="C41" s="34" t="s">
        <v>62</v>
      </c>
      <c r="D41" s="24">
        <v>2.1</v>
      </c>
      <c r="E41" s="24">
        <v>3.4</v>
      </c>
      <c r="F41" s="24">
        <v>1.9</v>
      </c>
      <c r="G41" s="24">
        <v>1.7</v>
      </c>
      <c r="H41" s="24">
        <v>2.7</v>
      </c>
      <c r="I41" s="24">
        <v>2.5</v>
      </c>
      <c r="J41" s="24">
        <v>6.7</v>
      </c>
      <c r="K41" s="24">
        <v>1.6</v>
      </c>
      <c r="L41" s="24">
        <v>2.5</v>
      </c>
      <c r="M41" s="24">
        <v>2.1</v>
      </c>
      <c r="N41" s="24">
        <v>9.4</v>
      </c>
      <c r="O41" s="24">
        <v>1.7</v>
      </c>
      <c r="P41" s="24">
        <v>1.4</v>
      </c>
    </row>
    <row r="42" spans="3:16">
      <c r="C42" s="34" t="s">
        <v>68</v>
      </c>
      <c r="D42" s="24">
        <v>23.2</v>
      </c>
      <c r="E42" s="24">
        <v>23.2</v>
      </c>
      <c r="F42" s="24">
        <v>23.4</v>
      </c>
      <c r="G42" s="24">
        <v>13.4</v>
      </c>
      <c r="H42" s="24">
        <v>25.6</v>
      </c>
      <c r="I42" s="24">
        <v>13.1</v>
      </c>
      <c r="J42" s="24">
        <v>25.6</v>
      </c>
      <c r="K42" s="24">
        <v>18</v>
      </c>
      <c r="L42" s="24">
        <v>24.8</v>
      </c>
      <c r="M42" s="24" t="s">
        <v>93</v>
      </c>
      <c r="N42" s="24">
        <v>13.1</v>
      </c>
      <c r="O42" s="24" t="s">
        <v>93</v>
      </c>
      <c r="P42" s="24">
        <v>18</v>
      </c>
    </row>
    <row r="43" spans="3:16">
      <c r="C43" s="24" t="s">
        <v>89</v>
      </c>
      <c r="D43" s="24">
        <v>13</v>
      </c>
      <c r="E43" s="24">
        <v>14.3</v>
      </c>
      <c r="F43" s="24">
        <v>12.3</v>
      </c>
      <c r="G43" s="24">
        <v>7.7</v>
      </c>
      <c r="H43" s="24">
        <v>14.9</v>
      </c>
      <c r="I43" s="24">
        <v>10.5</v>
      </c>
      <c r="J43" s="24">
        <v>15.2</v>
      </c>
      <c r="K43" s="24">
        <v>6.7</v>
      </c>
      <c r="L43" s="24">
        <v>14.7</v>
      </c>
      <c r="M43" s="24">
        <v>8.1999999999999993</v>
      </c>
      <c r="N43" s="24">
        <v>11.7</v>
      </c>
      <c r="O43" s="24">
        <v>4.5</v>
      </c>
      <c r="P43" s="24">
        <v>10.199999999999999</v>
      </c>
    </row>
    <row r="44" spans="3:16">
      <c r="C44" s="24" t="s">
        <v>90</v>
      </c>
      <c r="D44" s="24">
        <v>5.0999999999999996</v>
      </c>
      <c r="E44" s="24">
        <v>4.2</v>
      </c>
      <c r="F44" s="24">
        <v>5.6</v>
      </c>
      <c r="G44" s="24">
        <v>9.3000000000000007</v>
      </c>
      <c r="H44" s="24">
        <v>3.6</v>
      </c>
      <c r="I44" s="24">
        <v>7.3</v>
      </c>
      <c r="J44" s="24">
        <v>3.5</v>
      </c>
      <c r="K44" s="24">
        <v>9.9</v>
      </c>
      <c r="L44" s="24">
        <v>3.7</v>
      </c>
      <c r="M44" s="24">
        <v>5.7</v>
      </c>
      <c r="N44" s="24">
        <v>10.6</v>
      </c>
      <c r="O44" s="24">
        <v>6.8</v>
      </c>
      <c r="P44" s="24">
        <v>12</v>
      </c>
    </row>
    <row r="45" spans="3:16">
      <c r="C45" s="24" t="s">
        <v>91</v>
      </c>
      <c r="D45" s="24">
        <v>1.1000000000000001</v>
      </c>
      <c r="E45" s="24">
        <v>1.3</v>
      </c>
      <c r="F45" s="24">
        <v>1.1000000000000001</v>
      </c>
      <c r="G45" s="24">
        <v>0.6</v>
      </c>
      <c r="H45" s="24">
        <v>1.3</v>
      </c>
      <c r="I45" s="24">
        <v>1.6</v>
      </c>
      <c r="J45" s="24">
        <v>1.2</v>
      </c>
      <c r="K45" s="24">
        <v>0.4</v>
      </c>
      <c r="L45" s="24">
        <v>1.4</v>
      </c>
      <c r="M45" s="24">
        <v>0.8</v>
      </c>
      <c r="N45" s="24">
        <v>2</v>
      </c>
      <c r="O45" s="24">
        <v>0.1</v>
      </c>
      <c r="P45" s="24">
        <v>0.8</v>
      </c>
    </row>
    <row r="46" spans="3:16">
      <c r="C46" s="24" t="s">
        <v>92</v>
      </c>
      <c r="D46" s="24">
        <v>19.600000000000001</v>
      </c>
      <c r="E46" s="24">
        <v>23.6</v>
      </c>
      <c r="F46" s="24">
        <v>17.5</v>
      </c>
      <c r="G46" s="24">
        <v>7.1</v>
      </c>
      <c r="H46" s="24">
        <v>24</v>
      </c>
      <c r="I46" s="24">
        <v>11.2</v>
      </c>
      <c r="J46" s="24">
        <v>26.4</v>
      </c>
      <c r="K46" s="24">
        <v>5.8</v>
      </c>
      <c r="L46" s="24">
        <v>22.5</v>
      </c>
      <c r="M46" s="24">
        <v>2.2000000000000002</v>
      </c>
      <c r="N46" s="24">
        <v>15.6</v>
      </c>
      <c r="O46" s="24">
        <v>1</v>
      </c>
      <c r="P46" s="24">
        <v>13.2</v>
      </c>
    </row>
    <row r="47" spans="3:16">
      <c r="C47" s="24" t="s">
        <v>75</v>
      </c>
      <c r="D47" s="24">
        <v>36.200000000000003</v>
      </c>
      <c r="E47" s="24">
        <v>42.4</v>
      </c>
      <c r="F47" s="24">
        <v>33</v>
      </c>
      <c r="G47" s="24">
        <v>14.8</v>
      </c>
      <c r="H47" s="24">
        <v>43.9</v>
      </c>
      <c r="I47" s="24">
        <v>19.3</v>
      </c>
      <c r="J47" s="24">
        <v>47.5</v>
      </c>
      <c r="K47" s="24">
        <v>13.4</v>
      </c>
      <c r="L47" s="24">
        <v>41.6</v>
      </c>
      <c r="M47" s="24">
        <v>9.3000000000000007</v>
      </c>
      <c r="N47" s="24">
        <v>24.2</v>
      </c>
      <c r="O47" s="24">
        <v>5.3</v>
      </c>
      <c r="P47" s="24">
        <v>25.8</v>
      </c>
    </row>
    <row r="48" spans="3:16" ht="6" customHeight="1">
      <c r="C48" s="24"/>
    </row>
    <row r="49" spans="1:16" ht="18.75">
      <c r="A49" s="47">
        <v>3</v>
      </c>
      <c r="B49" s="50" t="s">
        <v>130</v>
      </c>
      <c r="C49" s="51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30">
      <c r="B50" s="52"/>
      <c r="C50" s="49" t="s">
        <v>87</v>
      </c>
    </row>
    <row r="51" spans="1:16" s="31" customFormat="1" ht="15">
      <c r="C51" s="29" t="s">
        <v>110</v>
      </c>
      <c r="D51" s="30">
        <v>22.8</v>
      </c>
      <c r="E51" s="30">
        <v>21.4</v>
      </c>
      <c r="F51" s="30">
        <v>24.4</v>
      </c>
      <c r="G51" s="30">
        <v>19.100000000000001</v>
      </c>
      <c r="H51" s="30">
        <v>24.7</v>
      </c>
      <c r="I51" s="30">
        <v>17.3</v>
      </c>
      <c r="J51" s="30">
        <v>23.3</v>
      </c>
      <c r="K51" s="30">
        <v>20.8</v>
      </c>
      <c r="L51" s="30">
        <v>26.3</v>
      </c>
      <c r="M51" s="30">
        <v>17</v>
      </c>
      <c r="N51" s="30">
        <v>26.6</v>
      </c>
      <c r="O51" s="30">
        <v>21.4</v>
      </c>
      <c r="P51" s="30">
        <v>31.4</v>
      </c>
    </row>
    <row r="52" spans="1:16" s="31" customFormat="1">
      <c r="C52" s="36" t="s">
        <v>102</v>
      </c>
      <c r="D52" s="30">
        <v>19.3</v>
      </c>
      <c r="E52" s="30">
        <v>17.2</v>
      </c>
      <c r="F52" s="30">
        <v>21.6</v>
      </c>
      <c r="G52" s="30">
        <v>18.7</v>
      </c>
      <c r="H52" s="30">
        <v>19.7</v>
      </c>
      <c r="I52" s="30">
        <v>16.899999999999999</v>
      </c>
      <c r="J52" s="30">
        <v>17.3</v>
      </c>
      <c r="K52" s="30">
        <v>20.399999999999999</v>
      </c>
      <c r="L52" s="30">
        <v>22.2</v>
      </c>
      <c r="M52" s="30">
        <v>16.7</v>
      </c>
      <c r="N52" s="30">
        <v>25.9</v>
      </c>
      <c r="O52" s="30">
        <v>21.2</v>
      </c>
      <c r="P52" s="30">
        <v>30.8</v>
      </c>
    </row>
    <row r="53" spans="1:16">
      <c r="C53" s="37" t="s">
        <v>76</v>
      </c>
      <c r="D53" s="24">
        <v>12.1</v>
      </c>
      <c r="E53" s="24">
        <v>10.199999999999999</v>
      </c>
      <c r="F53" s="24">
        <v>14.1</v>
      </c>
      <c r="G53" s="24">
        <v>3.6</v>
      </c>
      <c r="H53" s="24">
        <v>16.399999999999999</v>
      </c>
      <c r="I53" s="24">
        <v>2.2999999999999998</v>
      </c>
      <c r="J53" s="24">
        <v>14</v>
      </c>
      <c r="K53" s="24">
        <v>4.9000000000000004</v>
      </c>
      <c r="L53" s="24">
        <v>18.899999999999999</v>
      </c>
      <c r="M53" s="24">
        <v>2</v>
      </c>
      <c r="N53" s="24">
        <v>12.9</v>
      </c>
      <c r="O53" s="24">
        <v>3.6</v>
      </c>
      <c r="P53" s="24">
        <v>17.399999999999999</v>
      </c>
    </row>
    <row r="54" spans="1:16">
      <c r="C54" s="37" t="s">
        <v>77</v>
      </c>
      <c r="D54" s="24">
        <v>0.7</v>
      </c>
      <c r="E54" s="24">
        <v>0.8</v>
      </c>
      <c r="F54" s="24">
        <v>0.6</v>
      </c>
      <c r="G54" s="24">
        <v>0.2</v>
      </c>
      <c r="H54" s="24">
        <v>1</v>
      </c>
      <c r="I54" s="24">
        <v>0.2</v>
      </c>
      <c r="J54" s="24">
        <v>1.1000000000000001</v>
      </c>
      <c r="K54" s="24">
        <v>0.2</v>
      </c>
      <c r="L54" s="24">
        <v>0.8</v>
      </c>
      <c r="M54" s="24">
        <v>0.1</v>
      </c>
      <c r="N54" s="24">
        <v>0.4</v>
      </c>
      <c r="O54" s="24">
        <v>0.2</v>
      </c>
      <c r="P54" s="24">
        <v>0.4</v>
      </c>
    </row>
    <row r="55" spans="1:16">
      <c r="C55" s="37" t="s">
        <v>97</v>
      </c>
      <c r="D55" s="24">
        <v>5.4</v>
      </c>
      <c r="E55" s="24">
        <v>5.0999999999999996</v>
      </c>
      <c r="F55" s="24">
        <v>5.6</v>
      </c>
      <c r="G55" s="24">
        <v>14.5</v>
      </c>
      <c r="H55" s="24">
        <v>0.8</v>
      </c>
      <c r="I55" s="24">
        <v>14.1</v>
      </c>
      <c r="J55" s="24">
        <v>0.8</v>
      </c>
      <c r="K55" s="24">
        <v>14.8</v>
      </c>
      <c r="L55" s="24">
        <v>0.8</v>
      </c>
      <c r="M55" s="24">
        <v>14.6</v>
      </c>
      <c r="N55" s="24">
        <v>12.4</v>
      </c>
      <c r="O55" s="24">
        <v>17.399999999999999</v>
      </c>
      <c r="P55" s="24">
        <v>11.3</v>
      </c>
    </row>
    <row r="56" spans="1:16">
      <c r="C56" s="37" t="s">
        <v>78</v>
      </c>
      <c r="D56" s="24">
        <v>1.2</v>
      </c>
      <c r="E56" s="24">
        <v>1.1000000000000001</v>
      </c>
      <c r="F56" s="24">
        <v>1.4</v>
      </c>
      <c r="G56" s="24">
        <v>0.4</v>
      </c>
      <c r="H56" s="24">
        <v>1.6</v>
      </c>
      <c r="I56" s="24">
        <v>0.3</v>
      </c>
      <c r="J56" s="24">
        <v>1.4</v>
      </c>
      <c r="K56" s="24">
        <v>0.6</v>
      </c>
      <c r="L56" s="24">
        <v>1.8</v>
      </c>
      <c r="M56" s="24">
        <v>0</v>
      </c>
      <c r="N56" s="24">
        <v>0.2</v>
      </c>
      <c r="O56" s="24">
        <v>0.1</v>
      </c>
      <c r="P56" s="24">
        <v>1.8</v>
      </c>
    </row>
    <row r="57" spans="1:16" s="31" customFormat="1">
      <c r="C57" s="36" t="s">
        <v>95</v>
      </c>
      <c r="D57" s="30">
        <v>2.9</v>
      </c>
      <c r="E57" s="30">
        <v>2.8</v>
      </c>
      <c r="F57" s="30">
        <v>3</v>
      </c>
      <c r="G57" s="30">
        <v>0.3</v>
      </c>
      <c r="H57" s="30">
        <v>4.2</v>
      </c>
      <c r="I57" s="30">
        <v>0.2</v>
      </c>
      <c r="J57" s="30">
        <v>4.0999999999999996</v>
      </c>
      <c r="K57" s="30">
        <v>0.4</v>
      </c>
      <c r="L57" s="30">
        <v>4.3</v>
      </c>
      <c r="M57" s="30">
        <v>0</v>
      </c>
      <c r="N57" s="30">
        <v>0.5</v>
      </c>
      <c r="O57" s="30">
        <v>0.2</v>
      </c>
      <c r="P57" s="30">
        <v>1.1000000000000001</v>
      </c>
    </row>
    <row r="58" spans="1:16">
      <c r="C58" s="37" t="s">
        <v>79</v>
      </c>
      <c r="D58" s="24">
        <v>2.4</v>
      </c>
      <c r="E58" s="24">
        <v>2.4</v>
      </c>
      <c r="F58" s="24">
        <v>2.5</v>
      </c>
      <c r="G58" s="24">
        <v>0.2</v>
      </c>
      <c r="H58" s="24">
        <v>3.6</v>
      </c>
      <c r="I58" s="24">
        <v>0.2</v>
      </c>
      <c r="J58" s="24">
        <v>3.5</v>
      </c>
      <c r="K58" s="24">
        <v>0.3</v>
      </c>
      <c r="L58" s="24">
        <v>3.6</v>
      </c>
      <c r="M58" s="24">
        <v>0</v>
      </c>
      <c r="N58" s="24">
        <v>0.4</v>
      </c>
      <c r="O58" s="24">
        <v>0.1</v>
      </c>
      <c r="P58" s="24">
        <v>0.9</v>
      </c>
    </row>
    <row r="59" spans="1:16">
      <c r="C59" s="37" t="s">
        <v>80</v>
      </c>
      <c r="D59" s="24">
        <v>0.5</v>
      </c>
      <c r="E59" s="24">
        <v>0.4</v>
      </c>
      <c r="F59" s="24">
        <v>0.5</v>
      </c>
      <c r="G59" s="24">
        <v>0.1</v>
      </c>
      <c r="H59" s="24">
        <v>0.6</v>
      </c>
      <c r="I59" s="24">
        <v>0</v>
      </c>
      <c r="J59" s="24">
        <v>0.6</v>
      </c>
      <c r="K59" s="24">
        <v>0.1</v>
      </c>
      <c r="L59" s="24">
        <v>0.7</v>
      </c>
      <c r="M59" s="24">
        <v>0</v>
      </c>
      <c r="N59" s="24">
        <v>0.1</v>
      </c>
      <c r="O59" s="24">
        <v>0</v>
      </c>
      <c r="P59" s="24">
        <v>0.2</v>
      </c>
    </row>
    <row r="60" spans="1:16" s="31" customFormat="1">
      <c r="C60" s="36" t="s">
        <v>96</v>
      </c>
      <c r="D60" s="30">
        <v>2</v>
      </c>
      <c r="E60" s="30">
        <v>2.5</v>
      </c>
      <c r="F60" s="30">
        <v>1.4</v>
      </c>
      <c r="G60" s="30">
        <v>0.2</v>
      </c>
      <c r="H60" s="30">
        <v>2.9</v>
      </c>
      <c r="I60" s="30">
        <v>0.3</v>
      </c>
      <c r="J60" s="30">
        <v>3.6</v>
      </c>
      <c r="K60" s="30">
        <v>0.2</v>
      </c>
      <c r="L60" s="30">
        <v>2.1</v>
      </c>
      <c r="M60" s="30">
        <v>0.2</v>
      </c>
      <c r="N60" s="30">
        <v>0.7</v>
      </c>
      <c r="O60" s="30">
        <v>0.1</v>
      </c>
      <c r="P60" s="30">
        <v>0.2</v>
      </c>
    </row>
    <row r="61" spans="1:16">
      <c r="C61" s="37" t="s">
        <v>81</v>
      </c>
      <c r="D61" s="24">
        <v>0.1</v>
      </c>
      <c r="E61" s="24">
        <v>0.1</v>
      </c>
      <c r="F61" s="24">
        <v>0.1</v>
      </c>
      <c r="G61" s="24">
        <v>0.2</v>
      </c>
      <c r="H61" s="24">
        <v>0.1</v>
      </c>
      <c r="I61" s="24">
        <v>0.2</v>
      </c>
      <c r="J61" s="24">
        <v>0.1</v>
      </c>
      <c r="K61" s="24">
        <v>0.1</v>
      </c>
      <c r="L61" s="24">
        <v>0.1</v>
      </c>
      <c r="M61" s="24">
        <v>0.2</v>
      </c>
      <c r="N61" s="24">
        <v>0.6</v>
      </c>
      <c r="O61" s="24">
        <v>0</v>
      </c>
      <c r="P61" s="24">
        <v>0.2</v>
      </c>
    </row>
    <row r="62" spans="1:16">
      <c r="C62" s="37" t="s">
        <v>82</v>
      </c>
      <c r="D62" s="24">
        <v>1.9</v>
      </c>
      <c r="E62" s="24">
        <v>2.4</v>
      </c>
      <c r="F62" s="24">
        <v>1.3</v>
      </c>
      <c r="G62" s="24">
        <v>0.1</v>
      </c>
      <c r="H62" s="24">
        <v>2.8</v>
      </c>
      <c r="I62" s="24">
        <v>0.1</v>
      </c>
      <c r="J62" s="24">
        <v>3.5</v>
      </c>
      <c r="K62" s="24">
        <v>0</v>
      </c>
      <c r="L62" s="24">
        <v>2</v>
      </c>
      <c r="M62" s="24">
        <v>0.1</v>
      </c>
      <c r="N62" s="24">
        <v>0.1</v>
      </c>
      <c r="O62" s="24">
        <v>0</v>
      </c>
      <c r="P62" s="24">
        <v>0</v>
      </c>
    </row>
    <row r="63" spans="1:16" ht="6.75" customHeight="1">
      <c r="C63" s="34"/>
    </row>
    <row r="64" spans="1:16" ht="15">
      <c r="C64" s="29" t="s">
        <v>101</v>
      </c>
    </row>
    <row r="65" spans="3:16" s="31" customFormat="1">
      <c r="C65" s="36" t="s">
        <v>83</v>
      </c>
      <c r="D65" s="30">
        <v>11.6</v>
      </c>
      <c r="E65" s="30">
        <v>11.8</v>
      </c>
      <c r="F65" s="30">
        <v>11.4</v>
      </c>
      <c r="G65" s="30">
        <v>13</v>
      </c>
      <c r="H65" s="30">
        <v>10.8</v>
      </c>
      <c r="I65" s="30">
        <v>13.3</v>
      </c>
      <c r="J65" s="30">
        <v>11</v>
      </c>
      <c r="K65" s="30">
        <v>12.7</v>
      </c>
      <c r="L65" s="30">
        <v>10.6</v>
      </c>
      <c r="M65" s="30">
        <v>15.8</v>
      </c>
      <c r="N65" s="30">
        <v>13.4</v>
      </c>
      <c r="O65" s="30">
        <v>12.7</v>
      </c>
      <c r="P65" s="30">
        <v>17.2</v>
      </c>
    </row>
    <row r="66" spans="3:16">
      <c r="C66" s="37" t="s">
        <v>98</v>
      </c>
      <c r="D66" s="24">
        <v>5.9</v>
      </c>
      <c r="E66" s="24">
        <v>6.1</v>
      </c>
      <c r="F66" s="24">
        <v>5.8</v>
      </c>
      <c r="G66" s="24">
        <v>12.6</v>
      </c>
      <c r="H66" s="24">
        <v>2</v>
      </c>
      <c r="I66" s="24">
        <v>12.9</v>
      </c>
      <c r="J66" s="24">
        <v>2</v>
      </c>
      <c r="K66" s="24">
        <v>12.3</v>
      </c>
      <c r="L66" s="24">
        <v>2</v>
      </c>
      <c r="M66" s="24">
        <v>15.2</v>
      </c>
      <c r="N66" s="24">
        <v>12.3</v>
      </c>
      <c r="O66" s="24">
        <v>12.4</v>
      </c>
      <c r="P66" s="24">
        <v>15.6</v>
      </c>
    </row>
    <row r="67" spans="3:16">
      <c r="C67" s="37" t="s">
        <v>108</v>
      </c>
      <c r="D67" s="24">
        <v>2.2999999999999998</v>
      </c>
      <c r="E67" s="24">
        <v>2.4</v>
      </c>
      <c r="F67" s="24">
        <v>2.2000000000000002</v>
      </c>
      <c r="G67" s="24">
        <v>0.2</v>
      </c>
      <c r="H67" s="24">
        <v>3.6</v>
      </c>
      <c r="I67" s="24">
        <v>0.2</v>
      </c>
      <c r="J67" s="24">
        <v>3.7</v>
      </c>
      <c r="K67" s="24">
        <v>0.2</v>
      </c>
      <c r="L67" s="24">
        <v>3.5</v>
      </c>
      <c r="M67" s="24">
        <v>0</v>
      </c>
      <c r="N67" s="24">
        <v>0</v>
      </c>
      <c r="O67" s="24">
        <v>0</v>
      </c>
      <c r="P67" s="24">
        <v>0</v>
      </c>
    </row>
    <row r="68" spans="3:16">
      <c r="C68" s="37" t="s">
        <v>100</v>
      </c>
      <c r="D68" s="24">
        <v>3.5</v>
      </c>
      <c r="E68" s="24">
        <v>3.5</v>
      </c>
      <c r="F68" s="24">
        <v>3.6</v>
      </c>
      <c r="G68" s="24">
        <v>0.2</v>
      </c>
      <c r="H68" s="24">
        <v>5.5</v>
      </c>
      <c r="I68" s="24">
        <v>0.2</v>
      </c>
      <c r="J68" s="24">
        <v>5.4</v>
      </c>
      <c r="K68" s="24">
        <v>0.2</v>
      </c>
      <c r="L68" s="24">
        <v>5.5</v>
      </c>
      <c r="M68" s="24">
        <v>0.5</v>
      </c>
      <c r="N68" s="24">
        <v>2.1</v>
      </c>
      <c r="O68" s="24">
        <v>0.4</v>
      </c>
      <c r="P68" s="24">
        <v>1.7</v>
      </c>
    </row>
    <row r="69" spans="3:16" s="31" customFormat="1">
      <c r="C69" s="36" t="s">
        <v>84</v>
      </c>
      <c r="D69" s="30">
        <v>27.4</v>
      </c>
      <c r="E69" s="30">
        <v>25</v>
      </c>
      <c r="F69" s="30">
        <v>29.9</v>
      </c>
      <c r="G69" s="30">
        <v>21.9</v>
      </c>
      <c r="H69" s="30">
        <v>30</v>
      </c>
      <c r="I69" s="30">
        <v>19.2</v>
      </c>
      <c r="J69" s="30">
        <v>27.6</v>
      </c>
      <c r="K69" s="30">
        <v>24.5</v>
      </c>
      <c r="L69" s="30">
        <v>32.6</v>
      </c>
      <c r="M69" s="30">
        <v>17.100000000000001</v>
      </c>
      <c r="N69" s="30">
        <v>27.4</v>
      </c>
      <c r="O69" s="30">
        <v>21.8</v>
      </c>
      <c r="P69" s="30">
        <v>32.200000000000003</v>
      </c>
    </row>
    <row r="70" spans="3:16">
      <c r="C70" s="37" t="s">
        <v>99</v>
      </c>
      <c r="D70" s="24">
        <v>24.7</v>
      </c>
      <c r="E70" s="24">
        <v>21.4</v>
      </c>
      <c r="F70" s="24">
        <v>28.3</v>
      </c>
      <c r="G70" s="24">
        <v>21.5</v>
      </c>
      <c r="H70" s="24">
        <v>26.3</v>
      </c>
      <c r="I70" s="24">
        <v>18.8</v>
      </c>
      <c r="J70" s="24">
        <v>22.6</v>
      </c>
      <c r="K70" s="24">
        <v>24.2</v>
      </c>
      <c r="L70" s="24">
        <v>30.3</v>
      </c>
      <c r="M70" s="24">
        <v>16.8</v>
      </c>
      <c r="N70" s="24">
        <v>26.7</v>
      </c>
      <c r="O70" s="24">
        <v>21.7</v>
      </c>
      <c r="P70" s="24">
        <v>31.7</v>
      </c>
    </row>
    <row r="71" spans="3:16">
      <c r="C71" s="37" t="s">
        <v>108</v>
      </c>
      <c r="D71" s="24">
        <v>3.1</v>
      </c>
      <c r="E71" s="24">
        <v>3</v>
      </c>
      <c r="F71" s="24">
        <v>3.3</v>
      </c>
      <c r="G71" s="24">
        <v>0.3</v>
      </c>
      <c r="H71" s="24">
        <v>4.4000000000000004</v>
      </c>
      <c r="I71" s="24">
        <v>0.2</v>
      </c>
      <c r="J71" s="24">
        <v>4.2</v>
      </c>
      <c r="K71" s="24">
        <v>0.4</v>
      </c>
      <c r="L71" s="24">
        <v>4.7</v>
      </c>
      <c r="M71" s="24">
        <v>0</v>
      </c>
      <c r="N71" s="24">
        <v>0.5</v>
      </c>
      <c r="O71" s="24">
        <v>0.2</v>
      </c>
      <c r="P71" s="24">
        <v>1.2</v>
      </c>
    </row>
    <row r="72" spans="3:16">
      <c r="C72" s="37" t="s">
        <v>100</v>
      </c>
      <c r="D72" s="24">
        <v>1.4</v>
      </c>
      <c r="E72" s="24">
        <v>2.2000000000000002</v>
      </c>
      <c r="F72" s="24">
        <v>0.5</v>
      </c>
      <c r="G72" s="24">
        <v>0.2</v>
      </c>
      <c r="H72" s="24">
        <v>1.9</v>
      </c>
      <c r="I72" s="24">
        <v>0.4</v>
      </c>
      <c r="J72" s="24">
        <v>3</v>
      </c>
      <c r="K72" s="24">
        <v>0.1</v>
      </c>
      <c r="L72" s="24">
        <v>0.7</v>
      </c>
      <c r="M72" s="24">
        <v>0.2</v>
      </c>
      <c r="N72" s="24">
        <v>0.6</v>
      </c>
      <c r="O72" s="24">
        <v>0.1</v>
      </c>
      <c r="P72" s="24">
        <v>0.2</v>
      </c>
    </row>
    <row r="73" spans="3:16" s="31" customFormat="1" ht="13.5" customHeight="1">
      <c r="C73" s="36" t="s">
        <v>85</v>
      </c>
      <c r="D73" s="30">
        <v>32.799999999999997</v>
      </c>
      <c r="E73" s="30">
        <v>28.3</v>
      </c>
      <c r="F73" s="30">
        <v>37.6</v>
      </c>
      <c r="G73" s="30">
        <v>25</v>
      </c>
      <c r="H73" s="30">
        <v>37.6</v>
      </c>
      <c r="I73" s="30">
        <v>20.100000000000001</v>
      </c>
      <c r="J73" s="30">
        <v>32.9</v>
      </c>
      <c r="K73" s="30">
        <v>29.6</v>
      </c>
      <c r="L73" s="30">
        <v>43</v>
      </c>
      <c r="M73" s="30">
        <v>16.899999999999999</v>
      </c>
      <c r="N73" s="30">
        <v>24.5</v>
      </c>
      <c r="O73" s="30">
        <v>28.8</v>
      </c>
      <c r="P73" s="30">
        <v>38.200000000000003</v>
      </c>
    </row>
    <row r="74" spans="3:16" ht="13.5" customHeight="1">
      <c r="C74" s="37" t="s">
        <v>98</v>
      </c>
      <c r="D74" s="24">
        <v>31.3</v>
      </c>
      <c r="E74" s="24">
        <v>26.3</v>
      </c>
      <c r="F74" s="24">
        <v>36.5</v>
      </c>
      <c r="G74" s="24">
        <v>24.6</v>
      </c>
      <c r="H74" s="24">
        <v>35.4</v>
      </c>
      <c r="I74" s="24">
        <v>19.7</v>
      </c>
      <c r="J74" s="24">
        <v>30.1</v>
      </c>
      <c r="K74" s="24">
        <v>29.2</v>
      </c>
      <c r="L74" s="24">
        <v>41.5</v>
      </c>
      <c r="M74" s="24">
        <v>16.7</v>
      </c>
      <c r="N74" s="24">
        <v>24.5</v>
      </c>
      <c r="O74" s="24">
        <v>26.6</v>
      </c>
      <c r="P74" s="24">
        <v>37.9</v>
      </c>
    </row>
    <row r="75" spans="3:16" ht="13.5" customHeight="1">
      <c r="C75" s="37" t="s">
        <v>108</v>
      </c>
      <c r="D75" s="24">
        <v>1.9</v>
      </c>
      <c r="E75" s="24">
        <v>1.8</v>
      </c>
      <c r="F75" s="24">
        <v>2</v>
      </c>
      <c r="G75" s="24">
        <v>0.2</v>
      </c>
      <c r="H75" s="24">
        <v>3</v>
      </c>
      <c r="I75" s="24">
        <v>0.1</v>
      </c>
      <c r="J75" s="24">
        <v>2.8</v>
      </c>
      <c r="K75" s="24">
        <v>0.3</v>
      </c>
      <c r="L75" s="24">
        <v>3.1</v>
      </c>
      <c r="M75" s="24">
        <v>0.1</v>
      </c>
      <c r="N75" s="24">
        <v>0</v>
      </c>
      <c r="O75" s="24">
        <v>0.2</v>
      </c>
      <c r="P75" s="24">
        <v>0.6</v>
      </c>
    </row>
    <row r="76" spans="3:16" ht="13.5" customHeight="1">
      <c r="C76" s="37" t="s">
        <v>100</v>
      </c>
      <c r="D76" s="24">
        <v>1.1000000000000001</v>
      </c>
      <c r="E76" s="24">
        <v>1.3</v>
      </c>
      <c r="F76" s="24">
        <v>0.9</v>
      </c>
      <c r="G76" s="24">
        <v>0.4</v>
      </c>
      <c r="H76" s="24">
        <v>1.6</v>
      </c>
      <c r="I76" s="24">
        <v>0.4</v>
      </c>
      <c r="J76" s="24">
        <v>1.8</v>
      </c>
      <c r="K76" s="24">
        <v>0.3</v>
      </c>
      <c r="L76" s="24">
        <v>1.3</v>
      </c>
      <c r="M76" s="24">
        <v>0.2</v>
      </c>
      <c r="N76" s="24">
        <v>1.1000000000000001</v>
      </c>
      <c r="O76" s="24">
        <v>0.2</v>
      </c>
      <c r="P76" s="24">
        <v>0.4</v>
      </c>
    </row>
    <row r="77" spans="3:16" s="31" customFormat="1">
      <c r="C77" s="36" t="s">
        <v>105</v>
      </c>
      <c r="D77" s="30">
        <v>14.9</v>
      </c>
      <c r="E77" s="30">
        <v>14.9</v>
      </c>
      <c r="F77" s="30">
        <v>14.9</v>
      </c>
      <c r="G77" s="30">
        <v>15.6</v>
      </c>
      <c r="H77" s="30">
        <v>14.6</v>
      </c>
      <c r="I77" s="30">
        <v>15.7</v>
      </c>
      <c r="J77" s="30">
        <v>14.6</v>
      </c>
      <c r="K77" s="30">
        <v>15.5</v>
      </c>
      <c r="L77" s="30">
        <v>14.6</v>
      </c>
      <c r="M77" s="30" t="s">
        <v>93</v>
      </c>
      <c r="N77" s="30" t="s">
        <v>93</v>
      </c>
      <c r="O77" s="30" t="s">
        <v>93</v>
      </c>
      <c r="P77" s="30" t="s">
        <v>93</v>
      </c>
    </row>
    <row r="78" spans="3:16">
      <c r="C78" s="37" t="s">
        <v>98</v>
      </c>
      <c r="D78" s="24">
        <v>12.6</v>
      </c>
      <c r="E78" s="24">
        <v>12.1</v>
      </c>
      <c r="F78" s="24">
        <v>13.5</v>
      </c>
      <c r="G78" s="24">
        <v>15.2</v>
      </c>
      <c r="H78" s="24">
        <v>7.5</v>
      </c>
      <c r="I78" s="24">
        <v>15.3</v>
      </c>
      <c r="J78" s="24">
        <v>7.6</v>
      </c>
      <c r="K78" s="24">
        <v>15.1</v>
      </c>
      <c r="L78" s="24">
        <v>7.4</v>
      </c>
      <c r="M78" s="24" t="s">
        <v>93</v>
      </c>
      <c r="N78" s="24" t="s">
        <v>93</v>
      </c>
      <c r="O78" s="24" t="s">
        <v>93</v>
      </c>
      <c r="P78" s="24" t="s">
        <v>93</v>
      </c>
    </row>
    <row r="79" spans="3:16">
      <c r="C79" s="37" t="s">
        <v>108</v>
      </c>
      <c r="D79" s="24">
        <v>2.4</v>
      </c>
      <c r="E79" s="24">
        <v>2.2999999999999998</v>
      </c>
      <c r="F79" s="24">
        <v>2.4</v>
      </c>
      <c r="G79" s="24">
        <v>0.2</v>
      </c>
      <c r="H79" s="24">
        <v>3.4</v>
      </c>
      <c r="I79" s="24">
        <v>0.2</v>
      </c>
      <c r="J79" s="24">
        <v>3.4</v>
      </c>
      <c r="K79" s="24">
        <v>0.2</v>
      </c>
      <c r="L79" s="24">
        <v>3.5</v>
      </c>
      <c r="M79" s="24" t="s">
        <v>93</v>
      </c>
      <c r="N79" s="24" t="s">
        <v>93</v>
      </c>
      <c r="O79" s="24" t="s">
        <v>93</v>
      </c>
      <c r="P79" s="24" t="s">
        <v>93</v>
      </c>
    </row>
    <row r="80" spans="3:16">
      <c r="C80" s="37" t="s">
        <v>100</v>
      </c>
      <c r="D80" s="24">
        <v>2.8</v>
      </c>
      <c r="E80" s="24">
        <v>2.7</v>
      </c>
      <c r="F80" s="24">
        <v>2.9</v>
      </c>
      <c r="G80" s="24">
        <v>0.3</v>
      </c>
      <c r="H80" s="24">
        <v>4.0999999999999996</v>
      </c>
      <c r="I80" s="24">
        <v>0.3</v>
      </c>
      <c r="J80" s="24">
        <v>4</v>
      </c>
      <c r="K80" s="24">
        <v>0.2</v>
      </c>
      <c r="L80" s="24">
        <v>4.2</v>
      </c>
      <c r="M80" s="24" t="s">
        <v>93</v>
      </c>
      <c r="N80" s="24" t="s">
        <v>93</v>
      </c>
      <c r="O80" s="24" t="s">
        <v>93</v>
      </c>
      <c r="P80" s="24" t="s">
        <v>93</v>
      </c>
    </row>
    <row r="81" spans="3:16" s="31" customFormat="1">
      <c r="C81" s="36" t="s">
        <v>103</v>
      </c>
      <c r="D81" s="30">
        <v>12</v>
      </c>
      <c r="E81" s="30">
        <v>12.4</v>
      </c>
      <c r="F81" s="30">
        <v>11.6</v>
      </c>
      <c r="G81" s="30">
        <v>14.9</v>
      </c>
      <c r="H81" s="30">
        <v>11.4</v>
      </c>
      <c r="I81" s="30">
        <v>11.5</v>
      </c>
      <c r="J81" s="30">
        <v>12.6</v>
      </c>
      <c r="K81" s="30">
        <v>18.3</v>
      </c>
      <c r="L81" s="30">
        <v>10</v>
      </c>
      <c r="M81" s="30" t="s">
        <v>93</v>
      </c>
      <c r="N81" s="30" t="s">
        <v>93</v>
      </c>
      <c r="O81" s="30" t="s">
        <v>93</v>
      </c>
      <c r="P81" s="30" t="s">
        <v>93</v>
      </c>
    </row>
    <row r="82" spans="3:16">
      <c r="C82" s="37" t="s">
        <v>98</v>
      </c>
      <c r="D82" s="24">
        <v>8.6</v>
      </c>
      <c r="E82" s="24">
        <v>8.1</v>
      </c>
      <c r="F82" s="24">
        <v>9.1</v>
      </c>
      <c r="G82" s="24">
        <v>14.9</v>
      </c>
      <c r="H82" s="24">
        <v>7.2</v>
      </c>
      <c r="I82" s="24">
        <v>11.5</v>
      </c>
      <c r="J82" s="24">
        <v>7.4</v>
      </c>
      <c r="K82" s="24">
        <v>18.3</v>
      </c>
      <c r="L82" s="24">
        <v>6.9</v>
      </c>
      <c r="M82" s="24" t="s">
        <v>93</v>
      </c>
      <c r="N82" s="24" t="s">
        <v>93</v>
      </c>
      <c r="O82" s="24" t="s">
        <v>93</v>
      </c>
      <c r="P82" s="24" t="s">
        <v>93</v>
      </c>
    </row>
    <row r="83" spans="3:16">
      <c r="C83" s="37" t="s">
        <v>108</v>
      </c>
      <c r="D83" s="24">
        <v>1.4</v>
      </c>
      <c r="E83" s="24">
        <v>1</v>
      </c>
      <c r="F83" s="24">
        <v>1.8</v>
      </c>
      <c r="G83" s="24">
        <v>0</v>
      </c>
      <c r="H83" s="24">
        <v>1.7</v>
      </c>
      <c r="I83" s="24">
        <v>0</v>
      </c>
      <c r="J83" s="24">
        <v>1.2</v>
      </c>
      <c r="K83" s="24">
        <v>0</v>
      </c>
      <c r="L83" s="24">
        <v>2.2999999999999998</v>
      </c>
      <c r="M83" s="24" t="s">
        <v>93</v>
      </c>
      <c r="N83" s="24" t="s">
        <v>93</v>
      </c>
      <c r="O83" s="24" t="s">
        <v>93</v>
      </c>
      <c r="P83" s="24" t="s">
        <v>93</v>
      </c>
    </row>
    <row r="84" spans="3:16">
      <c r="C84" s="37" t="s">
        <v>100</v>
      </c>
      <c r="D84" s="24">
        <v>2.2999999999999998</v>
      </c>
      <c r="E84" s="24">
        <v>3.9</v>
      </c>
      <c r="F84" s="24">
        <v>0.6</v>
      </c>
      <c r="G84" s="24">
        <v>0</v>
      </c>
      <c r="H84" s="24">
        <v>2.9</v>
      </c>
      <c r="I84" s="24">
        <v>0</v>
      </c>
      <c r="J84" s="24">
        <v>4.8</v>
      </c>
      <c r="K84" s="24">
        <v>0</v>
      </c>
      <c r="L84" s="24">
        <v>0.8</v>
      </c>
      <c r="M84" s="24" t="s">
        <v>93</v>
      </c>
      <c r="N84" s="24" t="s">
        <v>93</v>
      </c>
      <c r="O84" s="24" t="s">
        <v>93</v>
      </c>
      <c r="P84" s="24" t="s">
        <v>93</v>
      </c>
    </row>
    <row r="85" spans="3:16" s="31" customFormat="1">
      <c r="C85" s="36" t="s">
        <v>104</v>
      </c>
      <c r="D85" s="30">
        <v>32.9</v>
      </c>
      <c r="E85" s="30">
        <v>33.700000000000003</v>
      </c>
      <c r="F85" s="30">
        <v>32.5</v>
      </c>
      <c r="G85" s="30">
        <v>23.2</v>
      </c>
      <c r="H85" s="30">
        <v>38.200000000000003</v>
      </c>
      <c r="I85" s="30">
        <v>20.8</v>
      </c>
      <c r="J85" s="30">
        <v>39.6</v>
      </c>
      <c r="K85" s="30">
        <v>24.5</v>
      </c>
      <c r="L85" s="30">
        <v>37.1</v>
      </c>
      <c r="M85" s="30">
        <v>17</v>
      </c>
      <c r="N85" s="30">
        <v>27.9</v>
      </c>
      <c r="O85" s="30">
        <v>21.4</v>
      </c>
      <c r="P85" s="30">
        <v>32.799999999999997</v>
      </c>
    </row>
    <row r="86" spans="3:16">
      <c r="C86" s="37" t="s">
        <v>98</v>
      </c>
      <c r="D86" s="24">
        <v>31</v>
      </c>
      <c r="E86" s="24">
        <v>30.4</v>
      </c>
      <c r="F86" s="24">
        <v>31.4</v>
      </c>
      <c r="G86" s="24">
        <v>22.8</v>
      </c>
      <c r="H86" s="24">
        <v>35.299999999999997</v>
      </c>
      <c r="I86" s="24">
        <v>20.399999999999999</v>
      </c>
      <c r="J86" s="24">
        <v>35</v>
      </c>
      <c r="K86" s="24">
        <v>24.2</v>
      </c>
      <c r="L86" s="24">
        <v>35.6</v>
      </c>
      <c r="M86" s="24">
        <v>16.7</v>
      </c>
      <c r="N86" s="24">
        <v>27.1</v>
      </c>
      <c r="O86" s="24">
        <v>21.2</v>
      </c>
      <c r="P86" s="24">
        <v>32.1</v>
      </c>
    </row>
    <row r="87" spans="3:16">
      <c r="C87" s="37" t="s">
        <v>108</v>
      </c>
      <c r="D87" s="24">
        <v>3.6</v>
      </c>
      <c r="E87" s="24">
        <v>3.9</v>
      </c>
      <c r="F87" s="24">
        <v>3.4</v>
      </c>
      <c r="G87" s="24">
        <v>0.4</v>
      </c>
      <c r="H87" s="24">
        <v>5.3</v>
      </c>
      <c r="I87" s="24">
        <v>0.2</v>
      </c>
      <c r="J87" s="24">
        <v>5.5</v>
      </c>
      <c r="K87" s="24">
        <v>0.4</v>
      </c>
      <c r="L87" s="24">
        <v>5.2</v>
      </c>
      <c r="M87" s="24">
        <v>0</v>
      </c>
      <c r="N87" s="24">
        <v>0.5</v>
      </c>
      <c r="O87" s="24">
        <v>0.2</v>
      </c>
      <c r="P87" s="24">
        <v>1.2</v>
      </c>
    </row>
    <row r="88" spans="3:16">
      <c r="C88" s="37" t="s">
        <v>100</v>
      </c>
      <c r="D88" s="24">
        <v>1</v>
      </c>
      <c r="E88" s="24">
        <v>2.1</v>
      </c>
      <c r="F88" s="24">
        <v>0.3</v>
      </c>
      <c r="G88" s="24">
        <v>0.2</v>
      </c>
      <c r="H88" s="24">
        <v>1.4</v>
      </c>
      <c r="I88" s="24">
        <v>0.4</v>
      </c>
      <c r="J88" s="24">
        <v>2.8</v>
      </c>
      <c r="K88" s="24">
        <v>0.1</v>
      </c>
      <c r="L88" s="24">
        <v>0.4</v>
      </c>
      <c r="M88" s="24">
        <v>0.2</v>
      </c>
      <c r="N88" s="24">
        <v>0.7</v>
      </c>
      <c r="O88" s="24">
        <v>0.1</v>
      </c>
      <c r="P88" s="24">
        <v>0.2</v>
      </c>
    </row>
    <row r="89" spans="3:16" s="31" customFormat="1">
      <c r="C89" s="36" t="s">
        <v>106</v>
      </c>
      <c r="D89" s="30">
        <v>66.400000000000006</v>
      </c>
      <c r="E89" s="30">
        <v>70.5</v>
      </c>
      <c r="F89" s="30">
        <v>64.099999999999994</v>
      </c>
      <c r="G89" s="30">
        <v>49.7</v>
      </c>
      <c r="H89" s="30">
        <v>69.599999999999994</v>
      </c>
      <c r="I89" s="30">
        <v>49.2</v>
      </c>
      <c r="J89" s="30">
        <v>73.5</v>
      </c>
      <c r="K89" s="30">
        <v>49.9</v>
      </c>
      <c r="L89" s="30">
        <v>67.2</v>
      </c>
      <c r="M89" s="30">
        <v>34.9</v>
      </c>
      <c r="N89" s="30">
        <v>53.9</v>
      </c>
      <c r="O89" s="30">
        <v>33.299999999999997</v>
      </c>
      <c r="P89" s="30">
        <v>64.5</v>
      </c>
    </row>
    <row r="90" spans="3:16">
      <c r="C90" s="37" t="s">
        <v>98</v>
      </c>
      <c r="D90" s="24">
        <v>65</v>
      </c>
      <c r="E90" s="24">
        <v>68.5</v>
      </c>
      <c r="F90" s="24">
        <v>63</v>
      </c>
      <c r="G90" s="24">
        <v>49</v>
      </c>
      <c r="H90" s="24">
        <v>68.099999999999994</v>
      </c>
      <c r="I90" s="24">
        <v>48.7</v>
      </c>
      <c r="J90" s="24">
        <v>71.3</v>
      </c>
      <c r="K90" s="24">
        <v>49.1</v>
      </c>
      <c r="L90" s="24">
        <v>66.099999999999994</v>
      </c>
      <c r="M90" s="24">
        <v>34.5</v>
      </c>
      <c r="N90" s="24">
        <v>53.4</v>
      </c>
      <c r="O90" s="24">
        <v>32.700000000000003</v>
      </c>
      <c r="P90" s="24">
        <v>63.6</v>
      </c>
    </row>
    <row r="91" spans="3:16">
      <c r="C91" s="37" t="s">
        <v>108</v>
      </c>
      <c r="D91" s="24">
        <v>8.4</v>
      </c>
      <c r="E91" s="24">
        <v>9</v>
      </c>
      <c r="F91" s="24">
        <v>8.1</v>
      </c>
      <c r="G91" s="24">
        <v>1.9</v>
      </c>
      <c r="H91" s="24">
        <v>9.6</v>
      </c>
      <c r="I91" s="24">
        <v>1.4</v>
      </c>
      <c r="J91" s="24">
        <v>10.1</v>
      </c>
      <c r="K91" s="24">
        <v>2.1</v>
      </c>
      <c r="L91" s="24">
        <v>9.4</v>
      </c>
      <c r="M91" s="24">
        <v>0.5</v>
      </c>
      <c r="N91" s="24">
        <v>1.6</v>
      </c>
      <c r="O91" s="24">
        <v>1.1000000000000001</v>
      </c>
      <c r="P91" s="24">
        <v>3</v>
      </c>
    </row>
    <row r="92" spans="3:16">
      <c r="C92" s="37" t="s">
        <v>100</v>
      </c>
      <c r="D92" s="24">
        <v>0.3</v>
      </c>
      <c r="E92" s="24">
        <v>0.5</v>
      </c>
      <c r="F92" s="24">
        <v>0.2</v>
      </c>
      <c r="G92" s="24">
        <v>0.2</v>
      </c>
      <c r="H92" s="24">
        <v>0.3</v>
      </c>
      <c r="I92" s="24">
        <v>0.2</v>
      </c>
      <c r="J92" s="24">
        <v>0.5</v>
      </c>
      <c r="K92" s="24">
        <v>0.2</v>
      </c>
      <c r="L92" s="24">
        <v>0.2</v>
      </c>
      <c r="M92" s="24">
        <v>0</v>
      </c>
      <c r="N92" s="24">
        <v>0.2</v>
      </c>
      <c r="O92" s="24">
        <v>0.1</v>
      </c>
      <c r="P92" s="24">
        <v>0.3</v>
      </c>
    </row>
    <row r="93" spans="3:16" s="31" customFormat="1">
      <c r="C93" s="36" t="s">
        <v>107</v>
      </c>
      <c r="D93" s="30">
        <v>16.100000000000001</v>
      </c>
      <c r="E93" s="30">
        <v>16.600000000000001</v>
      </c>
      <c r="F93" s="30">
        <v>15.8</v>
      </c>
      <c r="G93" s="30">
        <v>18.7</v>
      </c>
      <c r="H93" s="30">
        <v>14.1</v>
      </c>
      <c r="I93" s="30">
        <v>17.2</v>
      </c>
      <c r="J93" s="30">
        <v>16.100000000000001</v>
      </c>
      <c r="K93" s="30">
        <v>19.7</v>
      </c>
      <c r="L93" s="30">
        <v>12.6</v>
      </c>
      <c r="M93" s="30">
        <v>16.5</v>
      </c>
      <c r="N93" s="30">
        <v>19.3</v>
      </c>
      <c r="O93" s="30">
        <v>20.3</v>
      </c>
      <c r="P93" s="30">
        <v>17.3</v>
      </c>
    </row>
    <row r="94" spans="3:16">
      <c r="C94" s="37" t="s">
        <v>98</v>
      </c>
      <c r="D94" s="24">
        <v>13.9</v>
      </c>
      <c r="E94" s="24">
        <v>12.8</v>
      </c>
      <c r="F94" s="24">
        <v>14.6</v>
      </c>
      <c r="G94" s="24">
        <v>18.5</v>
      </c>
      <c r="H94" s="24">
        <v>10.3</v>
      </c>
      <c r="I94" s="24">
        <v>16.8</v>
      </c>
      <c r="J94" s="24">
        <v>9.9</v>
      </c>
      <c r="K94" s="24">
        <v>19.5</v>
      </c>
      <c r="L94" s="24">
        <v>10.5</v>
      </c>
      <c r="M94" s="24">
        <v>16.3</v>
      </c>
      <c r="N94" s="24">
        <v>18.5</v>
      </c>
      <c r="O94" s="24">
        <v>20.2</v>
      </c>
      <c r="P94" s="24">
        <v>16.8</v>
      </c>
    </row>
    <row r="95" spans="3:16">
      <c r="C95" s="37" t="s">
        <v>108</v>
      </c>
      <c r="D95" s="24">
        <v>1.3</v>
      </c>
      <c r="E95" s="24">
        <v>1.7</v>
      </c>
      <c r="F95" s="24">
        <v>1</v>
      </c>
      <c r="G95" s="24">
        <v>0.1</v>
      </c>
      <c r="H95" s="24">
        <v>2.2999999999999998</v>
      </c>
      <c r="I95" s="24">
        <v>0.1</v>
      </c>
      <c r="J95" s="24">
        <v>2.9</v>
      </c>
      <c r="K95" s="24">
        <v>0.1</v>
      </c>
      <c r="L95" s="24">
        <v>1.8</v>
      </c>
      <c r="M95" s="24">
        <v>0</v>
      </c>
      <c r="N95" s="24">
        <v>0.2</v>
      </c>
      <c r="O95" s="24">
        <v>0</v>
      </c>
      <c r="P95" s="24">
        <v>0.4</v>
      </c>
    </row>
    <row r="96" spans="3:16">
      <c r="C96" s="37" t="s">
        <v>100</v>
      </c>
      <c r="D96" s="24">
        <v>1.2</v>
      </c>
      <c r="E96" s="24">
        <v>2.5</v>
      </c>
      <c r="F96" s="24">
        <v>0.4</v>
      </c>
      <c r="G96" s="24">
        <v>0.2</v>
      </c>
      <c r="H96" s="24">
        <v>2</v>
      </c>
      <c r="I96" s="24">
        <v>0.3</v>
      </c>
      <c r="J96" s="24">
        <v>4</v>
      </c>
      <c r="K96" s="24">
        <v>0.1</v>
      </c>
      <c r="L96" s="24">
        <v>0.6</v>
      </c>
      <c r="M96" s="24">
        <v>0.2</v>
      </c>
      <c r="N96" s="24">
        <v>0.7</v>
      </c>
      <c r="O96" s="24">
        <v>0.1</v>
      </c>
      <c r="P96" s="24">
        <v>0.2</v>
      </c>
    </row>
    <row r="97" spans="3:16" ht="4.5" customHeight="1">
      <c r="C97" s="37"/>
    </row>
    <row r="98" spans="3:16" ht="15" customHeight="1">
      <c r="C98" s="30" t="s">
        <v>109</v>
      </c>
    </row>
    <row r="99" spans="3:16" s="31" customFormat="1">
      <c r="C99" s="36" t="s">
        <v>58</v>
      </c>
      <c r="D99" s="30">
        <v>44.6</v>
      </c>
      <c r="E99" s="30">
        <v>52.8</v>
      </c>
      <c r="F99" s="30">
        <v>40.799999999999997</v>
      </c>
      <c r="G99" s="30">
        <v>29.6</v>
      </c>
      <c r="H99" s="30">
        <v>49.8</v>
      </c>
      <c r="I99" s="30">
        <v>32</v>
      </c>
      <c r="J99" s="30">
        <v>57.1</v>
      </c>
      <c r="K99" s="30">
        <v>29</v>
      </c>
      <c r="L99" s="30">
        <v>45.8</v>
      </c>
      <c r="M99" s="30">
        <v>19</v>
      </c>
      <c r="N99" s="30">
        <v>40</v>
      </c>
      <c r="O99" s="30">
        <v>22.8</v>
      </c>
      <c r="P99" s="30">
        <v>37.9</v>
      </c>
    </row>
    <row r="100" spans="3:16">
      <c r="C100" s="37" t="s">
        <v>59</v>
      </c>
      <c r="D100" s="24">
        <v>88.8</v>
      </c>
      <c r="E100" s="24">
        <v>87.7</v>
      </c>
      <c r="F100" s="24">
        <v>89.8</v>
      </c>
      <c r="G100" s="24">
        <v>86.6</v>
      </c>
      <c r="H100" s="24">
        <v>89.2</v>
      </c>
      <c r="I100" s="24">
        <v>79.400000000000006</v>
      </c>
      <c r="J100" s="24">
        <v>88.8</v>
      </c>
      <c r="K100" s="24">
        <v>91.1</v>
      </c>
      <c r="L100" s="24">
        <v>89.6</v>
      </c>
      <c r="M100" s="24" t="s">
        <v>93</v>
      </c>
      <c r="N100" s="24">
        <v>79.400000000000006</v>
      </c>
      <c r="O100" s="24" t="s">
        <v>93</v>
      </c>
      <c r="P100" s="24">
        <v>91.1</v>
      </c>
    </row>
    <row r="101" spans="3:16">
      <c r="C101" s="37" t="s">
        <v>60</v>
      </c>
      <c r="D101" s="24">
        <v>45.8</v>
      </c>
      <c r="E101" s="24">
        <v>46.3</v>
      </c>
      <c r="F101" s="24">
        <v>45.5</v>
      </c>
      <c r="G101" s="24">
        <v>35.799999999999997</v>
      </c>
      <c r="H101" s="24">
        <v>47.4</v>
      </c>
      <c r="I101" s="24">
        <v>30.9</v>
      </c>
      <c r="J101" s="24">
        <v>48.5</v>
      </c>
      <c r="K101" s="24">
        <v>38</v>
      </c>
      <c r="L101" s="24">
        <v>46.8</v>
      </c>
      <c r="M101" s="24">
        <v>49.3</v>
      </c>
      <c r="N101" s="24">
        <v>27.3</v>
      </c>
      <c r="O101" s="24">
        <v>45.2</v>
      </c>
      <c r="P101" s="24">
        <v>35.299999999999997</v>
      </c>
    </row>
    <row r="102" spans="3:16">
      <c r="C102" s="37" t="s">
        <v>61</v>
      </c>
      <c r="D102" s="24">
        <v>41.5</v>
      </c>
      <c r="E102" s="24">
        <v>21.9</v>
      </c>
      <c r="F102" s="24">
        <v>50.6</v>
      </c>
      <c r="G102" s="24">
        <v>45.9</v>
      </c>
      <c r="H102" s="24">
        <v>39.799999999999997</v>
      </c>
      <c r="I102" s="24">
        <v>57.1</v>
      </c>
      <c r="J102" s="24">
        <v>10.9</v>
      </c>
      <c r="K102" s="24">
        <v>41.7</v>
      </c>
      <c r="L102" s="24">
        <v>54.3</v>
      </c>
      <c r="M102" s="24" t="s">
        <v>93</v>
      </c>
      <c r="N102" s="24">
        <v>57.1</v>
      </c>
      <c r="O102" s="24">
        <v>24.1</v>
      </c>
      <c r="P102" s="24">
        <v>46.7</v>
      </c>
    </row>
    <row r="103" spans="3:16">
      <c r="C103" s="37" t="s">
        <v>62</v>
      </c>
      <c r="D103" s="24">
        <v>12.8</v>
      </c>
      <c r="E103" s="24">
        <v>10.1</v>
      </c>
      <c r="F103" s="24">
        <v>13</v>
      </c>
      <c r="G103" s="24">
        <v>17.7</v>
      </c>
      <c r="H103" s="24">
        <v>4.5</v>
      </c>
      <c r="I103" s="24">
        <v>10.9</v>
      </c>
      <c r="J103" s="24">
        <v>7.3</v>
      </c>
      <c r="K103" s="24">
        <v>18.7</v>
      </c>
      <c r="L103" s="24">
        <v>4.3</v>
      </c>
      <c r="M103" s="24">
        <v>10.9</v>
      </c>
      <c r="N103" s="24">
        <v>10.6</v>
      </c>
      <c r="O103" s="24">
        <v>19.399999999999999</v>
      </c>
      <c r="P103" s="24">
        <v>15.9</v>
      </c>
    </row>
    <row r="104" spans="3:16" s="31" customFormat="1">
      <c r="C104" s="36" t="s">
        <v>63</v>
      </c>
      <c r="D104" s="30">
        <v>15.4</v>
      </c>
      <c r="E104" s="30">
        <v>12.2</v>
      </c>
      <c r="F104" s="30">
        <v>17.600000000000001</v>
      </c>
      <c r="G104" s="30">
        <v>20.2</v>
      </c>
      <c r="H104" s="30">
        <v>12.7</v>
      </c>
      <c r="I104" s="30">
        <v>16.600000000000001</v>
      </c>
      <c r="J104" s="30">
        <v>10.199999999999999</v>
      </c>
      <c r="K104" s="30">
        <v>22</v>
      </c>
      <c r="L104" s="30">
        <v>14.6</v>
      </c>
      <c r="M104" s="30">
        <v>15.2</v>
      </c>
      <c r="N104" s="30">
        <v>18.7</v>
      </c>
      <c r="O104" s="30">
        <v>23.3</v>
      </c>
      <c r="P104" s="30">
        <v>16.8</v>
      </c>
    </row>
    <row r="105" spans="3:16">
      <c r="C105" s="37" t="s">
        <v>39</v>
      </c>
      <c r="D105" s="24">
        <v>26.2</v>
      </c>
      <c r="E105" s="24">
        <v>27.9</v>
      </c>
      <c r="F105" s="24">
        <v>25.8</v>
      </c>
      <c r="G105" s="24">
        <v>20.3</v>
      </c>
      <c r="H105" s="24">
        <v>28.4</v>
      </c>
      <c r="I105" s="24">
        <v>20.5</v>
      </c>
      <c r="J105" s="24">
        <v>29.4</v>
      </c>
      <c r="K105" s="24">
        <v>20.2</v>
      </c>
      <c r="L105" s="24">
        <v>28.1</v>
      </c>
      <c r="M105" s="24">
        <v>16.8</v>
      </c>
      <c r="N105" s="24">
        <v>30.2</v>
      </c>
      <c r="O105" s="24">
        <v>23.3</v>
      </c>
      <c r="P105" s="24">
        <v>10.7</v>
      </c>
    </row>
    <row r="106" spans="3:16">
      <c r="C106" s="37" t="s">
        <v>70</v>
      </c>
      <c r="D106" s="24">
        <v>14</v>
      </c>
      <c r="E106" s="24">
        <v>11</v>
      </c>
      <c r="F106" s="24">
        <v>16.100000000000001</v>
      </c>
      <c r="G106" s="24">
        <v>20.2</v>
      </c>
      <c r="H106" s="24">
        <v>10.3</v>
      </c>
      <c r="I106" s="24">
        <v>16.399999999999999</v>
      </c>
      <c r="J106" s="24">
        <v>8.6</v>
      </c>
      <c r="K106" s="24">
        <v>22.3</v>
      </c>
      <c r="L106" s="24">
        <v>11.7</v>
      </c>
      <c r="M106" s="24">
        <v>15.2</v>
      </c>
      <c r="N106" s="24">
        <v>18.399999999999999</v>
      </c>
      <c r="O106" s="24">
        <v>23.3</v>
      </c>
      <c r="P106" s="24">
        <v>17.8</v>
      </c>
    </row>
    <row r="107" spans="3:16" s="31" customFormat="1">
      <c r="C107" s="36" t="s">
        <v>64</v>
      </c>
      <c r="D107" s="30">
        <v>13.8</v>
      </c>
      <c r="E107" s="30">
        <v>14.9</v>
      </c>
      <c r="F107" s="30">
        <v>11.5</v>
      </c>
      <c r="G107" s="30">
        <v>15.9</v>
      </c>
      <c r="H107" s="30">
        <v>10.1</v>
      </c>
      <c r="I107" s="30">
        <v>17.100000000000001</v>
      </c>
      <c r="J107" s="30">
        <v>11.6</v>
      </c>
      <c r="K107" s="30">
        <v>13.8</v>
      </c>
      <c r="L107" s="30">
        <v>6.4</v>
      </c>
      <c r="M107" s="30">
        <v>17.2</v>
      </c>
      <c r="N107" s="30">
        <v>16</v>
      </c>
      <c r="O107" s="30">
        <v>13.9</v>
      </c>
      <c r="P107" s="30">
        <v>12.5</v>
      </c>
    </row>
    <row r="108" spans="3:16">
      <c r="C108" s="37" t="s">
        <v>65</v>
      </c>
      <c r="D108" s="24">
        <v>13.9</v>
      </c>
      <c r="E108" s="24">
        <v>15.2</v>
      </c>
      <c r="F108" s="24">
        <v>11.3</v>
      </c>
      <c r="G108" s="24">
        <v>16</v>
      </c>
      <c r="H108" s="24">
        <v>10.4</v>
      </c>
      <c r="I108" s="24">
        <v>17.3</v>
      </c>
      <c r="J108" s="24">
        <v>12</v>
      </c>
      <c r="K108" s="24">
        <v>13.6</v>
      </c>
      <c r="L108" s="24">
        <v>6.5</v>
      </c>
      <c r="M108" s="24">
        <v>17.5</v>
      </c>
      <c r="N108" s="24">
        <v>14.8</v>
      </c>
      <c r="O108" s="24">
        <v>13.7</v>
      </c>
      <c r="P108" s="24">
        <v>12.4</v>
      </c>
    </row>
    <row r="109" spans="3:16">
      <c r="C109" s="37" t="s">
        <v>66</v>
      </c>
      <c r="D109" s="24">
        <v>13.1</v>
      </c>
      <c r="E109" s="24">
        <v>11.3</v>
      </c>
      <c r="F109" s="24">
        <v>15.4</v>
      </c>
      <c r="G109" s="24">
        <v>22.9</v>
      </c>
      <c r="H109" s="24">
        <v>3.4</v>
      </c>
      <c r="I109" s="24">
        <v>24.4</v>
      </c>
      <c r="J109" s="24">
        <v>2.7</v>
      </c>
      <c r="K109" s="24">
        <v>21.6</v>
      </c>
      <c r="L109" s="24">
        <v>4.8</v>
      </c>
      <c r="M109" s="24">
        <v>6.8</v>
      </c>
      <c r="N109" s="24">
        <v>48.9</v>
      </c>
      <c r="O109" s="24">
        <v>21.9</v>
      </c>
      <c r="P109" s="24">
        <v>19.899999999999999</v>
      </c>
    </row>
    <row r="110" spans="3:16">
      <c r="C110" s="37" t="s">
        <v>67</v>
      </c>
      <c r="D110" s="24">
        <v>4.7</v>
      </c>
      <c r="E110" s="24">
        <v>0.6</v>
      </c>
      <c r="F110" s="24">
        <v>12.9</v>
      </c>
      <c r="G110" s="24">
        <v>7</v>
      </c>
      <c r="H110" s="24">
        <v>0</v>
      </c>
      <c r="I110" s="24">
        <v>1</v>
      </c>
      <c r="J110" s="24">
        <v>0</v>
      </c>
      <c r="K110" s="24">
        <v>15.6</v>
      </c>
      <c r="L110" s="24">
        <v>0</v>
      </c>
      <c r="M110" s="24">
        <v>1.1000000000000001</v>
      </c>
      <c r="N110" s="24">
        <v>0</v>
      </c>
      <c r="O110" s="24">
        <v>17.600000000000001</v>
      </c>
      <c r="P110" s="24">
        <v>0</v>
      </c>
    </row>
    <row r="111" spans="3:16" s="31" customFormat="1">
      <c r="C111" s="36" t="s">
        <v>68</v>
      </c>
      <c r="D111" s="30">
        <v>17.8</v>
      </c>
      <c r="E111" s="30">
        <v>17.600000000000001</v>
      </c>
      <c r="F111" s="30">
        <v>21.6</v>
      </c>
      <c r="G111" s="30">
        <v>17.899999999999999</v>
      </c>
      <c r="H111" s="30">
        <v>17.8</v>
      </c>
      <c r="I111" s="30">
        <v>17.600000000000001</v>
      </c>
      <c r="J111" s="30">
        <v>17.600000000000001</v>
      </c>
      <c r="K111" s="30">
        <v>22.6</v>
      </c>
      <c r="L111" s="30">
        <v>21.4</v>
      </c>
      <c r="M111" s="30" t="s">
        <v>93</v>
      </c>
      <c r="N111" s="30">
        <v>17.600000000000001</v>
      </c>
      <c r="O111" s="30" t="s">
        <v>93</v>
      </c>
      <c r="P111" s="30">
        <v>22.6</v>
      </c>
    </row>
    <row r="112" spans="3:16" ht="7.5" customHeight="1">
      <c r="C112" s="38"/>
    </row>
    <row r="113" spans="1:16" ht="18.75">
      <c r="B113" s="52"/>
      <c r="C113" s="49" t="s">
        <v>86</v>
      </c>
    </row>
    <row r="114" spans="1:16">
      <c r="C114" s="39" t="s">
        <v>53</v>
      </c>
      <c r="D114" s="24">
        <v>17.5</v>
      </c>
      <c r="E114" s="24">
        <v>14.9</v>
      </c>
      <c r="F114" s="24">
        <v>20.2</v>
      </c>
      <c r="G114" s="24">
        <v>6.5</v>
      </c>
      <c r="H114" s="24">
        <v>24.3</v>
      </c>
      <c r="I114" s="24">
        <v>3.3</v>
      </c>
      <c r="J114" s="24">
        <v>21.6</v>
      </c>
      <c r="K114" s="24">
        <v>9.5</v>
      </c>
      <c r="L114" s="24">
        <v>27.4</v>
      </c>
      <c r="M114" s="24">
        <v>2.7</v>
      </c>
      <c r="N114" s="24">
        <v>2.4</v>
      </c>
      <c r="O114" s="24">
        <v>7.1</v>
      </c>
      <c r="P114" s="24">
        <v>4.5</v>
      </c>
    </row>
    <row r="115" spans="1:16">
      <c r="C115" s="39" t="s">
        <v>54</v>
      </c>
      <c r="D115" s="24">
        <v>10.8</v>
      </c>
      <c r="E115" s="24">
        <v>17.5</v>
      </c>
      <c r="F115" s="24">
        <v>3.8</v>
      </c>
      <c r="G115" s="24">
        <v>20.2</v>
      </c>
      <c r="H115" s="24">
        <v>6</v>
      </c>
      <c r="I115" s="24">
        <v>33.200000000000003</v>
      </c>
      <c r="J115" s="24">
        <v>10</v>
      </c>
      <c r="K115" s="24">
        <v>7.6</v>
      </c>
      <c r="L115" s="24">
        <v>1.8</v>
      </c>
      <c r="M115" s="24">
        <v>46.9</v>
      </c>
      <c r="N115" s="24">
        <v>28.1</v>
      </c>
      <c r="O115" s="24">
        <v>9.3000000000000007</v>
      </c>
      <c r="P115" s="24">
        <v>2.6</v>
      </c>
    </row>
    <row r="117" spans="1:16" ht="18.75">
      <c r="A117" s="47">
        <v>4</v>
      </c>
      <c r="B117" s="50" t="s">
        <v>123</v>
      </c>
      <c r="C117" s="51"/>
      <c r="D117" s="51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 s="31" customFormat="1">
      <c r="C118" s="40" t="s">
        <v>126</v>
      </c>
      <c r="D118" s="41">
        <v>34.1</v>
      </c>
      <c r="E118" s="41">
        <v>31.6</v>
      </c>
      <c r="F118" s="41">
        <v>35.700000000000003</v>
      </c>
      <c r="G118" s="41">
        <v>16.100000000000001</v>
      </c>
      <c r="H118" s="41">
        <v>43.3</v>
      </c>
      <c r="I118" s="41">
        <v>12.7</v>
      </c>
      <c r="J118" s="41">
        <v>39.9</v>
      </c>
      <c r="K118" s="41">
        <v>17.899999999999999</v>
      </c>
      <c r="L118" s="41">
        <v>45.7</v>
      </c>
      <c r="M118" s="41">
        <v>4.8</v>
      </c>
      <c r="N118" s="41">
        <v>26.8</v>
      </c>
      <c r="O118" s="41">
        <v>11.5</v>
      </c>
      <c r="P118" s="41">
        <v>34.5</v>
      </c>
    </row>
    <row r="119" spans="1:16" s="31" customFormat="1">
      <c r="C119" s="36" t="s">
        <v>115</v>
      </c>
      <c r="D119" s="30">
        <v>61.8</v>
      </c>
      <c r="E119" s="30">
        <v>74.099999999999994</v>
      </c>
      <c r="F119" s="30">
        <v>56.4</v>
      </c>
      <c r="G119" s="30">
        <v>38</v>
      </c>
      <c r="H119" s="30">
        <v>70.400000000000006</v>
      </c>
      <c r="I119" s="30">
        <v>51</v>
      </c>
      <c r="J119" s="30">
        <v>79.2</v>
      </c>
      <c r="K119" s="30">
        <v>34.700000000000003</v>
      </c>
      <c r="L119" s="30">
        <v>65.900000000000006</v>
      </c>
      <c r="M119" s="30">
        <v>29.8</v>
      </c>
      <c r="N119" s="30">
        <v>65.3</v>
      </c>
      <c r="O119" s="30">
        <v>26.7</v>
      </c>
      <c r="P119" s="30">
        <v>47</v>
      </c>
    </row>
    <row r="120" spans="1:16">
      <c r="C120" s="37" t="s">
        <v>59</v>
      </c>
      <c r="D120" s="24">
        <v>100</v>
      </c>
      <c r="E120" s="24">
        <v>100</v>
      </c>
      <c r="F120" s="24">
        <v>100</v>
      </c>
      <c r="G120" s="24">
        <v>100</v>
      </c>
      <c r="H120" s="24">
        <v>100</v>
      </c>
      <c r="I120" s="24">
        <v>100</v>
      </c>
      <c r="J120" s="24">
        <v>100</v>
      </c>
      <c r="K120" s="24">
        <v>100</v>
      </c>
      <c r="L120" s="24">
        <v>100</v>
      </c>
      <c r="M120" s="24">
        <v>100</v>
      </c>
      <c r="N120" s="24">
        <v>100</v>
      </c>
      <c r="O120" s="24">
        <v>100</v>
      </c>
      <c r="P120" s="24">
        <v>100</v>
      </c>
    </row>
    <row r="121" spans="1:16">
      <c r="C121" s="37" t="s">
        <v>60</v>
      </c>
      <c r="D121" s="24">
        <v>68</v>
      </c>
      <c r="E121" s="24">
        <v>70.8</v>
      </c>
      <c r="F121" s="24">
        <v>66.400000000000006</v>
      </c>
      <c r="G121" s="24">
        <v>54.7</v>
      </c>
      <c r="H121" s="24">
        <v>70.3</v>
      </c>
      <c r="I121" s="24">
        <v>56.3</v>
      </c>
      <c r="J121" s="24">
        <v>72.900000000000006</v>
      </c>
      <c r="K121" s="24">
        <v>54</v>
      </c>
      <c r="L121" s="24">
        <v>68.8</v>
      </c>
      <c r="M121" s="24">
        <v>71.599999999999994</v>
      </c>
      <c r="N121" s="24">
        <v>53.2</v>
      </c>
      <c r="O121" s="24">
        <v>65.2</v>
      </c>
      <c r="P121" s="24">
        <v>49.7</v>
      </c>
    </row>
    <row r="122" spans="1:16">
      <c r="C122" s="37" t="s">
        <v>61</v>
      </c>
      <c r="D122" s="24">
        <v>76.3</v>
      </c>
      <c r="E122" s="24">
        <v>76.099999999999994</v>
      </c>
      <c r="F122" s="24">
        <v>73.400000000000006</v>
      </c>
      <c r="G122" s="24">
        <v>63.7</v>
      </c>
      <c r="H122" s="24">
        <v>82.5</v>
      </c>
      <c r="I122" s="24">
        <v>66.099999999999994</v>
      </c>
      <c r="J122" s="24">
        <v>81.3</v>
      </c>
      <c r="K122" s="24">
        <v>62.7</v>
      </c>
      <c r="L122" s="24">
        <v>83</v>
      </c>
      <c r="M122" s="24" t="s">
        <v>93</v>
      </c>
      <c r="N122" s="24">
        <v>66.099999999999994</v>
      </c>
      <c r="O122" s="24">
        <v>24.1</v>
      </c>
      <c r="P122" s="24">
        <v>75.5</v>
      </c>
    </row>
    <row r="123" spans="1:16">
      <c r="C123" s="37" t="s">
        <v>62</v>
      </c>
      <c r="D123" s="24">
        <v>21.6</v>
      </c>
      <c r="E123" s="24">
        <v>23.1</v>
      </c>
      <c r="F123" s="24">
        <v>21.5</v>
      </c>
      <c r="G123" s="24">
        <v>19.2</v>
      </c>
      <c r="H123" s="24">
        <v>25.8</v>
      </c>
      <c r="I123" s="24">
        <v>26.4</v>
      </c>
      <c r="J123" s="24">
        <v>19.399999999999999</v>
      </c>
      <c r="K123" s="24">
        <v>37.700000000000003</v>
      </c>
      <c r="L123" s="24">
        <v>19.100000000000001</v>
      </c>
      <c r="M123" s="24">
        <v>18.7</v>
      </c>
      <c r="N123" s="24">
        <v>29.8</v>
      </c>
      <c r="O123" s="24">
        <v>20.8</v>
      </c>
      <c r="P123" s="24">
        <v>11.6</v>
      </c>
    </row>
    <row r="124" spans="1:16" s="31" customFormat="1">
      <c r="C124" s="36" t="s">
        <v>116</v>
      </c>
      <c r="D124" s="30">
        <v>6.3</v>
      </c>
      <c r="E124" s="30">
        <v>4.5</v>
      </c>
      <c r="F124" s="30">
        <v>7.5</v>
      </c>
      <c r="G124" s="30">
        <v>1.8</v>
      </c>
      <c r="H124" s="30">
        <v>8.9</v>
      </c>
      <c r="I124" s="30">
        <v>1.7</v>
      </c>
      <c r="J124" s="30">
        <v>5.8</v>
      </c>
      <c r="K124" s="30">
        <v>1.8</v>
      </c>
      <c r="L124" s="30">
        <v>11.3</v>
      </c>
      <c r="M124" s="30">
        <v>0.4</v>
      </c>
      <c r="N124" s="30">
        <v>3.6</v>
      </c>
      <c r="O124" s="30">
        <v>0.9</v>
      </c>
      <c r="P124" s="30">
        <v>5.6</v>
      </c>
    </row>
    <row r="125" spans="1:16">
      <c r="C125" s="37" t="s">
        <v>39</v>
      </c>
      <c r="D125" s="24">
        <v>27.8</v>
      </c>
      <c r="E125" s="24">
        <v>23.7</v>
      </c>
      <c r="F125" s="24">
        <v>28.9</v>
      </c>
      <c r="G125" s="24">
        <v>8.8000000000000007</v>
      </c>
      <c r="H125" s="24">
        <v>34.9</v>
      </c>
      <c r="I125" s="24">
        <v>11</v>
      </c>
      <c r="J125" s="24">
        <v>26.4</v>
      </c>
      <c r="K125" s="24">
        <v>8.4</v>
      </c>
      <c r="L125" s="24">
        <v>37.700000000000003</v>
      </c>
      <c r="M125" s="24">
        <v>7.9</v>
      </c>
      <c r="N125" s="24">
        <v>19.2</v>
      </c>
      <c r="O125" s="24">
        <v>4.5999999999999996</v>
      </c>
      <c r="P125" s="24">
        <v>20.399999999999999</v>
      </c>
    </row>
    <row r="126" spans="1:16">
      <c r="C126" s="37" t="s">
        <v>70</v>
      </c>
      <c r="D126" s="24">
        <v>3.4</v>
      </c>
      <c r="E126" s="24">
        <v>3.1</v>
      </c>
      <c r="F126" s="24">
        <v>3.6</v>
      </c>
      <c r="G126" s="24">
        <v>1.1000000000000001</v>
      </c>
      <c r="H126" s="24">
        <v>4.8</v>
      </c>
      <c r="I126" s="24">
        <v>1.3</v>
      </c>
      <c r="J126" s="24">
        <v>4</v>
      </c>
      <c r="K126" s="24">
        <v>0.9</v>
      </c>
      <c r="L126" s="24">
        <v>5.4</v>
      </c>
      <c r="M126" s="24">
        <v>0.1</v>
      </c>
      <c r="N126" s="24">
        <v>3.2</v>
      </c>
      <c r="O126" s="24">
        <v>0.5</v>
      </c>
      <c r="P126" s="24">
        <v>3.1</v>
      </c>
    </row>
    <row r="127" spans="1:16" s="31" customFormat="1">
      <c r="C127" s="42" t="s">
        <v>117</v>
      </c>
      <c r="D127" s="41">
        <v>4.5999999999999996</v>
      </c>
      <c r="E127" s="41">
        <v>5.7</v>
      </c>
      <c r="F127" s="41">
        <v>2.4</v>
      </c>
      <c r="G127" s="41">
        <v>1</v>
      </c>
      <c r="H127" s="41">
        <v>10.8</v>
      </c>
      <c r="I127" s="41">
        <v>1</v>
      </c>
      <c r="J127" s="41">
        <v>13.2</v>
      </c>
      <c r="K127" s="41">
        <v>1.1000000000000001</v>
      </c>
      <c r="L127" s="41">
        <v>5.2</v>
      </c>
      <c r="M127" s="41">
        <v>0.6</v>
      </c>
      <c r="N127" s="41">
        <v>4.5999999999999996</v>
      </c>
      <c r="O127" s="41">
        <v>0.7</v>
      </c>
      <c r="P127" s="41">
        <v>6.4</v>
      </c>
    </row>
    <row r="128" spans="1:16">
      <c r="C128" s="37" t="s">
        <v>65</v>
      </c>
      <c r="D128" s="24">
        <v>4.3</v>
      </c>
      <c r="E128" s="24">
        <v>5.4</v>
      </c>
      <c r="F128" s="24">
        <v>2.1</v>
      </c>
      <c r="G128" s="24">
        <v>0.8</v>
      </c>
      <c r="H128" s="24">
        <v>10.4</v>
      </c>
      <c r="I128" s="24">
        <v>0.8</v>
      </c>
      <c r="J128" s="24">
        <v>12.7</v>
      </c>
      <c r="K128" s="24">
        <v>0.9</v>
      </c>
      <c r="L128" s="24">
        <v>4.7</v>
      </c>
      <c r="M128" s="24">
        <v>0.4</v>
      </c>
      <c r="N128" s="24">
        <v>4.7</v>
      </c>
      <c r="O128" s="24">
        <v>0.7</v>
      </c>
      <c r="P128" s="24">
        <v>4.5</v>
      </c>
    </row>
    <row r="129" spans="3:16">
      <c r="C129" s="37" t="s">
        <v>66</v>
      </c>
      <c r="D129" s="24">
        <v>8.1999999999999993</v>
      </c>
      <c r="E129" s="24">
        <v>12.4</v>
      </c>
      <c r="F129" s="24">
        <v>2.7</v>
      </c>
      <c r="G129" s="24">
        <v>0.9</v>
      </c>
      <c r="H129" s="24">
        <v>15.8</v>
      </c>
      <c r="I129" s="24" t="s">
        <v>93</v>
      </c>
      <c r="J129" s="24">
        <v>20.9</v>
      </c>
      <c r="K129" s="24">
        <v>1.7</v>
      </c>
      <c r="L129" s="24">
        <v>4.5999999999999996</v>
      </c>
      <c r="M129" s="24">
        <v>0</v>
      </c>
      <c r="N129" s="24">
        <v>0</v>
      </c>
      <c r="O129" s="24">
        <v>0</v>
      </c>
      <c r="P129" s="24">
        <v>9</v>
      </c>
    </row>
    <row r="130" spans="3:16">
      <c r="C130" s="37" t="s">
        <v>67</v>
      </c>
      <c r="D130" s="24">
        <v>16</v>
      </c>
      <c r="E130" s="24">
        <v>16.3</v>
      </c>
      <c r="F130" s="24">
        <v>15.3</v>
      </c>
      <c r="G130" s="24">
        <v>9.1999999999999993</v>
      </c>
      <c r="H130" s="24">
        <v>29.7</v>
      </c>
      <c r="I130" s="24">
        <v>10.5</v>
      </c>
      <c r="J130" s="24">
        <v>24.8</v>
      </c>
      <c r="K130" s="24">
        <v>7.4</v>
      </c>
      <c r="L130" s="24">
        <v>52.4</v>
      </c>
      <c r="M130" s="24">
        <v>10.3</v>
      </c>
      <c r="N130" s="24">
        <v>13</v>
      </c>
      <c r="O130" s="24">
        <v>2.1</v>
      </c>
      <c r="P130" s="24">
        <v>48.3</v>
      </c>
    </row>
    <row r="131" spans="3:16" s="31" customFormat="1">
      <c r="C131" s="36" t="s">
        <v>118</v>
      </c>
      <c r="D131" s="30" t="s">
        <v>93</v>
      </c>
      <c r="E131" s="30" t="s">
        <v>93</v>
      </c>
      <c r="F131" s="30" t="s">
        <v>93</v>
      </c>
      <c r="G131" s="30" t="s">
        <v>93</v>
      </c>
      <c r="H131" s="30" t="s">
        <v>93</v>
      </c>
      <c r="I131" s="30" t="s">
        <v>93</v>
      </c>
      <c r="J131" s="30" t="s">
        <v>93</v>
      </c>
      <c r="K131" s="30" t="s">
        <v>93</v>
      </c>
      <c r="L131" s="30" t="s">
        <v>93</v>
      </c>
      <c r="M131" s="30" t="s">
        <v>93</v>
      </c>
      <c r="N131" s="30" t="s">
        <v>93</v>
      </c>
      <c r="O131" s="30" t="s">
        <v>93</v>
      </c>
      <c r="P131" s="30" t="s">
        <v>93</v>
      </c>
    </row>
    <row r="132" spans="3:16">
      <c r="C132" s="33"/>
    </row>
    <row r="133" spans="3:16" ht="15">
      <c r="C133" s="43" t="s">
        <v>122</v>
      </c>
    </row>
    <row r="134" spans="3:16" s="31" customFormat="1">
      <c r="C134" s="41" t="s">
        <v>119</v>
      </c>
      <c r="D134" s="41">
        <v>29</v>
      </c>
      <c r="E134" s="41">
        <v>28.9</v>
      </c>
      <c r="F134" s="41">
        <v>29.1</v>
      </c>
      <c r="G134" s="41">
        <v>11.2</v>
      </c>
      <c r="H134" s="41">
        <v>38.200000000000003</v>
      </c>
      <c r="I134" s="41">
        <v>9.9</v>
      </c>
      <c r="J134" s="41">
        <v>37.299999999999997</v>
      </c>
      <c r="K134" s="41">
        <v>12</v>
      </c>
      <c r="L134" s="41">
        <v>38.799999999999997</v>
      </c>
      <c r="M134" s="41">
        <v>2.7</v>
      </c>
      <c r="N134" s="41">
        <v>22.7</v>
      </c>
      <c r="O134" s="41">
        <v>5.0999999999999996</v>
      </c>
      <c r="P134" s="41">
        <v>30</v>
      </c>
    </row>
    <row r="135" spans="3:16">
      <c r="C135" s="39" t="s">
        <v>115</v>
      </c>
      <c r="D135" s="24">
        <v>50.2</v>
      </c>
      <c r="E135" s="24">
        <v>63.9</v>
      </c>
      <c r="F135" s="24">
        <v>44.2</v>
      </c>
      <c r="G135" s="24">
        <v>23.9</v>
      </c>
      <c r="H135" s="24">
        <v>59.8</v>
      </c>
      <c r="I135" s="24">
        <v>35.1</v>
      </c>
      <c r="J135" s="24">
        <v>70.3</v>
      </c>
      <c r="K135" s="24">
        <v>20.9</v>
      </c>
      <c r="L135" s="24">
        <v>54.3</v>
      </c>
      <c r="M135" s="24">
        <v>12.3</v>
      </c>
      <c r="N135" s="24">
        <v>50.5</v>
      </c>
      <c r="O135" s="24">
        <v>8.6</v>
      </c>
      <c r="P135" s="24">
        <v>40.1</v>
      </c>
    </row>
    <row r="136" spans="3:16">
      <c r="C136" s="39" t="s">
        <v>116</v>
      </c>
      <c r="D136" s="24">
        <v>8.4</v>
      </c>
      <c r="E136" s="24">
        <v>7.4</v>
      </c>
      <c r="F136" s="24">
        <v>8.9</v>
      </c>
      <c r="G136" s="24">
        <v>3.6</v>
      </c>
      <c r="H136" s="24">
        <v>11.1</v>
      </c>
      <c r="I136" s="24">
        <v>3.4</v>
      </c>
      <c r="J136" s="24">
        <v>9.3000000000000007</v>
      </c>
      <c r="K136" s="24">
        <v>3.7</v>
      </c>
      <c r="L136" s="24">
        <v>12.5</v>
      </c>
      <c r="M136" s="24">
        <v>1.1000000000000001</v>
      </c>
      <c r="N136" s="24">
        <v>6.9</v>
      </c>
      <c r="O136" s="24">
        <v>3</v>
      </c>
      <c r="P136" s="24">
        <v>6.7</v>
      </c>
    </row>
    <row r="137" spans="3:16">
      <c r="C137" s="39" t="s">
        <v>117</v>
      </c>
      <c r="D137" s="24">
        <v>6</v>
      </c>
      <c r="E137" s="24">
        <v>7.3</v>
      </c>
      <c r="F137" s="24">
        <v>3.4</v>
      </c>
      <c r="G137" s="24">
        <v>1.8</v>
      </c>
      <c r="H137" s="24">
        <v>13.2</v>
      </c>
      <c r="I137" s="24">
        <v>1.8</v>
      </c>
      <c r="J137" s="24">
        <v>15.9</v>
      </c>
      <c r="K137" s="24">
        <v>2</v>
      </c>
      <c r="L137" s="24">
        <v>6.5</v>
      </c>
      <c r="M137" s="24">
        <v>1</v>
      </c>
      <c r="N137" s="24">
        <v>8.4</v>
      </c>
      <c r="O137" s="24">
        <v>1.6</v>
      </c>
      <c r="P137" s="24">
        <v>8.1</v>
      </c>
    </row>
    <row r="138" spans="3:16">
      <c r="C138" s="39" t="s">
        <v>118</v>
      </c>
      <c r="D138" s="24" t="s">
        <v>93</v>
      </c>
      <c r="E138" s="24" t="s">
        <v>93</v>
      </c>
      <c r="F138" s="24" t="s">
        <v>93</v>
      </c>
      <c r="G138" s="24" t="s">
        <v>93</v>
      </c>
      <c r="H138" s="24" t="s">
        <v>93</v>
      </c>
      <c r="I138" s="24" t="s">
        <v>93</v>
      </c>
      <c r="J138" s="24" t="s">
        <v>93</v>
      </c>
      <c r="K138" s="24" t="s">
        <v>93</v>
      </c>
      <c r="L138" s="24" t="s">
        <v>93</v>
      </c>
      <c r="M138" s="24" t="s">
        <v>93</v>
      </c>
      <c r="N138" s="24" t="s">
        <v>93</v>
      </c>
      <c r="O138" s="24" t="s">
        <v>93</v>
      </c>
      <c r="P138" s="24" t="s">
        <v>93</v>
      </c>
    </row>
    <row r="139" spans="3:16" ht="5.25" customHeight="1">
      <c r="C139" s="39"/>
    </row>
    <row r="140" spans="3:16" s="31" customFormat="1">
      <c r="C140" s="41" t="s">
        <v>121</v>
      </c>
      <c r="D140" s="41">
        <v>32.799999999999997</v>
      </c>
      <c r="E140" s="41">
        <v>32.5</v>
      </c>
      <c r="F140" s="41">
        <v>33</v>
      </c>
      <c r="G140" s="41">
        <v>30.6</v>
      </c>
      <c r="H140" s="41">
        <v>33.9</v>
      </c>
      <c r="I140" s="41">
        <v>28.5</v>
      </c>
      <c r="J140" s="41">
        <v>34.299999999999997</v>
      </c>
      <c r="K140" s="41">
        <v>31.8</v>
      </c>
      <c r="L140" s="41">
        <v>33.6</v>
      </c>
      <c r="M140" s="41">
        <v>22.9</v>
      </c>
      <c r="N140" s="41">
        <v>38.5</v>
      </c>
      <c r="O140" s="41">
        <v>29</v>
      </c>
      <c r="P140" s="41">
        <v>39.200000000000003</v>
      </c>
    </row>
    <row r="141" spans="3:16">
      <c r="C141" s="39" t="s">
        <v>115</v>
      </c>
      <c r="D141" s="24">
        <v>29.7</v>
      </c>
      <c r="E141" s="24">
        <v>25.6</v>
      </c>
      <c r="F141" s="24">
        <v>31.5</v>
      </c>
      <c r="G141" s="24">
        <v>34.200000000000003</v>
      </c>
      <c r="H141" s="24">
        <v>28</v>
      </c>
      <c r="I141" s="24">
        <v>33.6</v>
      </c>
      <c r="J141" s="24">
        <v>23.8</v>
      </c>
      <c r="K141" s="24">
        <v>34.299999999999997</v>
      </c>
      <c r="L141" s="24">
        <v>30.2</v>
      </c>
      <c r="M141" s="24">
        <v>26</v>
      </c>
      <c r="N141" s="24">
        <v>38.700000000000003</v>
      </c>
      <c r="O141" s="24">
        <v>31.4</v>
      </c>
      <c r="P141" s="24">
        <v>38.799999999999997</v>
      </c>
    </row>
    <row r="142" spans="3:16">
      <c r="C142" s="39" t="s">
        <v>116</v>
      </c>
      <c r="D142" s="24">
        <v>35.700000000000003</v>
      </c>
      <c r="E142" s="24">
        <v>35</v>
      </c>
      <c r="F142" s="24">
        <v>35.5</v>
      </c>
      <c r="G142" s="24">
        <v>30.1</v>
      </c>
      <c r="H142" s="24">
        <v>38.9</v>
      </c>
      <c r="I142" s="24">
        <v>27.5</v>
      </c>
      <c r="J142" s="24">
        <v>39.9</v>
      </c>
      <c r="K142" s="24">
        <v>31.4</v>
      </c>
      <c r="L142" s="24">
        <v>38.200000000000003</v>
      </c>
      <c r="M142" s="24">
        <v>22.2</v>
      </c>
      <c r="N142" s="24">
        <v>35.6</v>
      </c>
      <c r="O142" s="24">
        <v>29.4</v>
      </c>
      <c r="P142" s="24">
        <v>40.1</v>
      </c>
    </row>
    <row r="143" spans="3:16">
      <c r="C143" s="39" t="s">
        <v>117</v>
      </c>
      <c r="D143" s="24">
        <v>34.1</v>
      </c>
      <c r="E143" s="24">
        <v>35.200000000000003</v>
      </c>
      <c r="F143" s="24">
        <v>31.8</v>
      </c>
      <c r="G143" s="24">
        <v>24.1</v>
      </c>
      <c r="H143" s="24">
        <v>51.3</v>
      </c>
      <c r="I143" s="24">
        <v>25</v>
      </c>
      <c r="J143" s="24">
        <v>51.1</v>
      </c>
      <c r="K143" s="24">
        <v>22.4</v>
      </c>
      <c r="L143" s="24">
        <v>51.9</v>
      </c>
      <c r="M143" s="24">
        <v>22.4</v>
      </c>
      <c r="N143" s="24">
        <v>49.4</v>
      </c>
      <c r="O143" s="24">
        <v>21.3</v>
      </c>
      <c r="P143" s="24">
        <v>38.4</v>
      </c>
    </row>
    <row r="144" spans="3:16">
      <c r="C144" s="39" t="s">
        <v>118</v>
      </c>
      <c r="D144" s="24">
        <v>45.9</v>
      </c>
      <c r="E144" s="24">
        <v>45.6</v>
      </c>
      <c r="F144" s="24">
        <v>49.2</v>
      </c>
      <c r="G144" s="24">
        <v>38.4</v>
      </c>
      <c r="H144" s="24">
        <v>47.7</v>
      </c>
      <c r="I144" s="24">
        <v>38.299999999999997</v>
      </c>
      <c r="J144" s="24">
        <v>47.4</v>
      </c>
      <c r="K144" s="24">
        <v>40.4</v>
      </c>
      <c r="L144" s="24">
        <v>51.4</v>
      </c>
      <c r="M144" s="24" t="s">
        <v>93</v>
      </c>
      <c r="N144" s="24">
        <v>38.299999999999997</v>
      </c>
      <c r="O144" s="24" t="s">
        <v>93</v>
      </c>
      <c r="P144" s="24">
        <v>40.4</v>
      </c>
    </row>
    <row r="145" spans="3:16" ht="5.25" customHeight="1">
      <c r="C145" s="39"/>
    </row>
    <row r="146" spans="3:16" s="31" customFormat="1">
      <c r="C146" s="41" t="s">
        <v>120</v>
      </c>
      <c r="D146" s="41">
        <v>38.200000000000003</v>
      </c>
      <c r="E146" s="41">
        <v>38.5</v>
      </c>
      <c r="F146" s="41">
        <v>37.9</v>
      </c>
      <c r="G146" s="41">
        <v>58.1</v>
      </c>
      <c r="H146" s="41">
        <v>27.9</v>
      </c>
      <c r="I146" s="41">
        <v>61.5</v>
      </c>
      <c r="J146" s="41">
        <v>28.4</v>
      </c>
      <c r="K146" s="41">
        <v>56.2</v>
      </c>
      <c r="L146" s="41">
        <v>27.6</v>
      </c>
      <c r="M146" s="41">
        <v>74.400000000000006</v>
      </c>
      <c r="N146" s="41">
        <v>38.700000000000003</v>
      </c>
      <c r="O146" s="41">
        <v>65.900000000000006</v>
      </c>
      <c r="P146" s="41">
        <v>30.9</v>
      </c>
    </row>
    <row r="147" spans="3:16">
      <c r="C147" s="39" t="s">
        <v>115</v>
      </c>
      <c r="D147" s="24">
        <v>20.100000000000001</v>
      </c>
      <c r="E147" s="24">
        <v>10.5</v>
      </c>
      <c r="F147" s="24">
        <v>24.4</v>
      </c>
      <c r="G147" s="24">
        <v>42</v>
      </c>
      <c r="H147" s="24">
        <v>12.2</v>
      </c>
      <c r="I147" s="24">
        <v>31.3</v>
      </c>
      <c r="J147" s="24">
        <v>6</v>
      </c>
      <c r="K147" s="24">
        <v>44.8</v>
      </c>
      <c r="L147" s="24">
        <v>15.5</v>
      </c>
      <c r="M147" s="24">
        <v>61.7</v>
      </c>
      <c r="N147" s="24">
        <v>10.7</v>
      </c>
      <c r="O147" s="24">
        <v>60</v>
      </c>
      <c r="P147" s="24">
        <v>21.1</v>
      </c>
    </row>
    <row r="148" spans="3:16">
      <c r="C148" s="39" t="s">
        <v>116</v>
      </c>
      <c r="D148" s="24">
        <v>56</v>
      </c>
      <c r="E148" s="24">
        <v>56.5</v>
      </c>
      <c r="F148" s="24">
        <v>55.6</v>
      </c>
      <c r="G148" s="24">
        <v>66.3</v>
      </c>
      <c r="H148" s="24">
        <v>50</v>
      </c>
      <c r="I148" s="24">
        <v>69.099999999999994</v>
      </c>
      <c r="J148" s="24">
        <v>50.9</v>
      </c>
      <c r="K148" s="24">
        <v>49.3</v>
      </c>
      <c r="L148" s="24">
        <v>44.8</v>
      </c>
      <c r="M148" s="24">
        <v>76.599999999999994</v>
      </c>
      <c r="N148" s="24">
        <v>57.5</v>
      </c>
      <c r="O148" s="24">
        <v>67.7</v>
      </c>
      <c r="P148" s="24">
        <v>53.3</v>
      </c>
    </row>
    <row r="149" spans="3:16">
      <c r="C149" s="39" t="s">
        <v>117</v>
      </c>
      <c r="D149" s="24">
        <v>59.9</v>
      </c>
      <c r="E149" s="24">
        <v>57.5</v>
      </c>
      <c r="F149" s="24">
        <v>64.8</v>
      </c>
      <c r="G149" s="24">
        <v>74.099999999999994</v>
      </c>
      <c r="H149" s="24">
        <v>35.5</v>
      </c>
      <c r="I149" s="24">
        <v>73.2</v>
      </c>
      <c r="J149" s="24">
        <v>32.9</v>
      </c>
      <c r="K149" s="24">
        <v>75.599999999999994</v>
      </c>
      <c r="L149" s="24">
        <v>41.6</v>
      </c>
      <c r="M149" s="24">
        <v>76.5</v>
      </c>
      <c r="N149" s="24">
        <v>42.2</v>
      </c>
      <c r="O149" s="24">
        <v>77.099999999999994</v>
      </c>
      <c r="P149" s="24">
        <v>53.5</v>
      </c>
    </row>
    <row r="150" spans="3:16">
      <c r="C150" s="44" t="s">
        <v>118</v>
      </c>
      <c r="D150" s="45">
        <v>54.1</v>
      </c>
      <c r="E150" s="45">
        <v>54.4</v>
      </c>
      <c r="F150" s="45">
        <v>50.8</v>
      </c>
      <c r="G150" s="45">
        <v>61.6</v>
      </c>
      <c r="H150" s="45">
        <v>52.3</v>
      </c>
      <c r="I150" s="45">
        <v>61.7</v>
      </c>
      <c r="J150" s="45">
        <v>52.6</v>
      </c>
      <c r="K150" s="45">
        <v>59.6</v>
      </c>
      <c r="L150" s="45">
        <v>48.6</v>
      </c>
      <c r="M150" s="45"/>
      <c r="N150" s="45"/>
      <c r="O150" s="45"/>
      <c r="P150" s="45"/>
    </row>
    <row r="151" spans="3:16">
      <c r="C151" s="26" t="s">
        <v>73</v>
      </c>
    </row>
    <row r="152" spans="3:16">
      <c r="C152" s="26" t="s">
        <v>45</v>
      </c>
    </row>
    <row r="153" spans="3:16" ht="17.25" customHeight="1">
      <c r="C153" s="26" t="s">
        <v>88</v>
      </c>
    </row>
    <row r="154" spans="3:16" ht="58.5" customHeight="1">
      <c r="C154" s="46" t="s">
        <v>111</v>
      </c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</row>
    <row r="155" spans="3:16" ht="19.5" customHeight="1">
      <c r="C155" s="46" t="s">
        <v>124</v>
      </c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</row>
    <row r="156" spans="3:16" ht="74.25" customHeight="1">
      <c r="C156" s="46" t="s">
        <v>125</v>
      </c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</row>
  </sheetData>
  <mergeCells count="5">
    <mergeCell ref="C154:P154"/>
    <mergeCell ref="C156:P156"/>
    <mergeCell ref="C155:P155"/>
    <mergeCell ref="B49:C49"/>
    <mergeCell ref="B117:D117"/>
  </mergeCells>
  <phoneticPr fontId="3" type="noConversion"/>
  <pageMargins left="0.55118110236220474" right="0.47244094488188981" top="0.52" bottom="0.54" header="0.35" footer="0.34"/>
  <pageSetup paperSize="9" scale="65" orientation="landscape" horizontalDpi="1200" verticalDpi="1200" r:id="rId1"/>
  <headerFooter alignWithMargins="0">
    <oddFooter>&amp;L&amp;9FB/July 2011&amp;C&amp;9Rural women: labour market, employment and social protection indicators&amp;R&amp;"Calibri,Bold"&amp;K04-024&amp;P&amp;"Calibri,Regular"&amp;K01+000 |  &amp;N</oddFooter>
  </headerFooter>
  <rowBreaks count="2" manualBreakCount="2">
    <brk id="48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3" sqref="A33"/>
    </sheetView>
  </sheetViews>
  <sheetFormatPr defaultColWidth="11.42578125" defaultRowHeight="12.75"/>
  <cols>
    <col min="1" max="1" width="63" style="1" customWidth="1"/>
    <col min="2" max="16384" width="11.42578125" style="1"/>
  </cols>
  <sheetData>
    <row r="2" spans="1:14" ht="15.75">
      <c r="A2" s="4" t="s">
        <v>43</v>
      </c>
    </row>
    <row r="4" spans="1:14">
      <c r="A4" s="7"/>
      <c r="B4" s="7" t="s">
        <v>3</v>
      </c>
      <c r="C4" s="7" t="s">
        <v>5</v>
      </c>
      <c r="D4" s="7" t="s">
        <v>8</v>
      </c>
      <c r="E4" s="7" t="s">
        <v>11</v>
      </c>
      <c r="F4" s="7" t="s">
        <v>25</v>
      </c>
      <c r="G4" s="7" t="s">
        <v>12</v>
      </c>
      <c r="H4" s="7" t="s">
        <v>26</v>
      </c>
      <c r="I4" s="7" t="s">
        <v>6</v>
      </c>
      <c r="J4" s="7" t="s">
        <v>14</v>
      </c>
      <c r="K4" s="7" t="s">
        <v>15</v>
      </c>
      <c r="L4" s="7" t="s">
        <v>4</v>
      </c>
      <c r="M4" s="7" t="s">
        <v>28</v>
      </c>
      <c r="N4" s="7" t="s">
        <v>29</v>
      </c>
    </row>
    <row r="5" spans="1:14" hidden="1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hidden="1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>
      <c r="A7" s="7" t="s">
        <v>49</v>
      </c>
      <c r="B7" s="22">
        <v>52</v>
      </c>
      <c r="C7" s="22">
        <v>40.799999999999997</v>
      </c>
      <c r="D7" s="22">
        <v>40.6</v>
      </c>
      <c r="E7" s="22">
        <v>23.9</v>
      </c>
      <c r="F7" s="22">
        <v>14.6</v>
      </c>
      <c r="G7" s="22">
        <v>64.5</v>
      </c>
      <c r="H7" s="22">
        <v>39.5</v>
      </c>
      <c r="I7" s="22">
        <v>57.5</v>
      </c>
      <c r="J7" s="22">
        <v>49.9</v>
      </c>
      <c r="K7" s="22">
        <v>47.9</v>
      </c>
      <c r="L7" s="22">
        <v>59.4</v>
      </c>
      <c r="M7" s="22">
        <v>41.4</v>
      </c>
      <c r="N7" s="22">
        <v>70.7</v>
      </c>
    </row>
    <row r="8" spans="1:14">
      <c r="A8" s="7" t="s">
        <v>48</v>
      </c>
      <c r="B8" s="22">
        <v>20.8</v>
      </c>
      <c r="C8" s="22">
        <v>21.3</v>
      </c>
      <c r="D8" s="22">
        <v>7.8</v>
      </c>
      <c r="E8" s="22">
        <v>7.7</v>
      </c>
      <c r="F8" s="22">
        <v>1.6</v>
      </c>
      <c r="G8" s="22">
        <v>27.3</v>
      </c>
      <c r="H8" s="22">
        <v>17.899999999999999</v>
      </c>
      <c r="I8" s="22">
        <v>27.2</v>
      </c>
      <c r="J8" s="22">
        <v>7.9</v>
      </c>
      <c r="K8" s="22">
        <v>27</v>
      </c>
      <c r="L8" s="22">
        <v>20.5</v>
      </c>
      <c r="M8" s="22">
        <v>2.7</v>
      </c>
      <c r="N8" s="22">
        <v>20.6</v>
      </c>
    </row>
    <row r="9" spans="1:14">
      <c r="A9" s="7" t="s">
        <v>47</v>
      </c>
      <c r="B9" s="22">
        <v>32.6</v>
      </c>
      <c r="C9" s="22">
        <v>33.1</v>
      </c>
      <c r="D9" s="22">
        <v>23.4</v>
      </c>
      <c r="E9" s="22">
        <v>20.9</v>
      </c>
      <c r="F9" s="22">
        <v>17.100000000000001</v>
      </c>
      <c r="G9" s="22">
        <v>36.200000000000003</v>
      </c>
      <c r="H9" s="22">
        <v>27.4</v>
      </c>
      <c r="I9" s="22">
        <v>37</v>
      </c>
      <c r="J9" s="22">
        <v>24.8</v>
      </c>
      <c r="K9" s="22">
        <v>38.200000000000003</v>
      </c>
      <c r="L9" s="22">
        <v>32.200000000000003</v>
      </c>
      <c r="M9" s="22">
        <v>21.8</v>
      </c>
      <c r="N9" s="22">
        <v>32.200000000000003</v>
      </c>
    </row>
    <row r="10" spans="1:14">
      <c r="A10" s="7" t="s">
        <v>46</v>
      </c>
      <c r="B10" s="22">
        <f>100-77.2</f>
        <v>22.799999999999997</v>
      </c>
      <c r="C10" s="22">
        <f>100-78.6</f>
        <v>21.400000000000006</v>
      </c>
      <c r="D10" s="22">
        <f>100-80.9</f>
        <v>19.099999999999994</v>
      </c>
      <c r="E10" s="22">
        <f>100-82.7</f>
        <v>17.299999999999997</v>
      </c>
      <c r="F10" s="22">
        <f>100-83</f>
        <v>17</v>
      </c>
      <c r="G10" s="22">
        <f>100-73.7</f>
        <v>26.299999999999997</v>
      </c>
      <c r="H10" s="22">
        <f>100-73.4</f>
        <v>26.599999999999994</v>
      </c>
      <c r="I10" s="22">
        <f>100-75.3</f>
        <v>24.700000000000003</v>
      </c>
      <c r="J10" s="22">
        <f>100-79.2</f>
        <v>20.799999999999997</v>
      </c>
      <c r="K10" s="22">
        <f>100-76.7</f>
        <v>23.299999999999997</v>
      </c>
      <c r="L10" s="22">
        <f>100-75.6</f>
        <v>24.400000000000006</v>
      </c>
      <c r="M10" s="22">
        <f>100-78.6</f>
        <v>21.400000000000006</v>
      </c>
      <c r="N10" s="22">
        <f>100-68.6</f>
        <v>31.400000000000006</v>
      </c>
    </row>
    <row r="11" spans="1:14" hidden="1">
      <c r="A11" s="7" t="s">
        <v>24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>
      <c r="A12" s="1" t="s">
        <v>52</v>
      </c>
      <c r="B12" s="22">
        <v>20.7</v>
      </c>
      <c r="C12" s="22">
        <v>20.7</v>
      </c>
      <c r="D12" s="22">
        <v>7.1</v>
      </c>
      <c r="E12" s="22">
        <v>5.8</v>
      </c>
      <c r="F12" s="22">
        <v>1.6</v>
      </c>
      <c r="G12" s="22">
        <v>27.7</v>
      </c>
      <c r="H12" s="22">
        <v>12.8</v>
      </c>
      <c r="I12" s="22">
        <v>27.4</v>
      </c>
      <c r="J12" s="22">
        <v>7.8</v>
      </c>
      <c r="K12" s="22">
        <v>27</v>
      </c>
      <c r="L12" s="22">
        <v>20.7</v>
      </c>
      <c r="M12" s="22">
        <v>3</v>
      </c>
      <c r="N12" s="22">
        <v>19.600000000000001</v>
      </c>
    </row>
    <row r="13" spans="1:14">
      <c r="A13" s="1" t="s">
        <v>53</v>
      </c>
      <c r="B13" s="22">
        <v>17.5</v>
      </c>
      <c r="C13" s="22">
        <v>14.9</v>
      </c>
      <c r="D13" s="22">
        <v>6.5</v>
      </c>
      <c r="E13" s="22">
        <v>3.3</v>
      </c>
      <c r="F13" s="22">
        <v>2.7</v>
      </c>
      <c r="G13" s="22">
        <v>27.4</v>
      </c>
      <c r="H13" s="22">
        <v>2.4</v>
      </c>
      <c r="I13" s="22">
        <v>24.3</v>
      </c>
      <c r="J13" s="22">
        <v>9.5</v>
      </c>
      <c r="K13" s="22">
        <v>21.6</v>
      </c>
      <c r="L13" s="22">
        <v>20.2</v>
      </c>
      <c r="M13" s="22">
        <v>7.1</v>
      </c>
      <c r="N13" s="22">
        <v>4.5</v>
      </c>
    </row>
    <row r="14" spans="1:14">
      <c r="A14" s="1" t="s">
        <v>54</v>
      </c>
      <c r="B14" s="22">
        <v>10.8</v>
      </c>
      <c r="C14" s="22">
        <v>17.5</v>
      </c>
      <c r="D14" s="22">
        <v>20.2</v>
      </c>
      <c r="E14" s="22">
        <v>33.200000000000003</v>
      </c>
      <c r="F14" s="22">
        <v>46.9</v>
      </c>
      <c r="G14" s="22">
        <v>1.8</v>
      </c>
      <c r="H14" s="22">
        <v>28.1</v>
      </c>
      <c r="I14" s="22">
        <v>6</v>
      </c>
      <c r="J14" s="22">
        <v>7.6</v>
      </c>
      <c r="K14" s="22">
        <v>10</v>
      </c>
      <c r="L14" s="22">
        <v>3.8</v>
      </c>
      <c r="M14" s="22">
        <v>9.3000000000000007</v>
      </c>
      <c r="N14" s="22">
        <v>2.6</v>
      </c>
    </row>
    <row r="15" spans="1:14">
      <c r="A15" s="7" t="s">
        <v>17</v>
      </c>
      <c r="B15" s="22">
        <v>15.2</v>
      </c>
      <c r="C15" s="22">
        <v>15.2</v>
      </c>
      <c r="D15" s="22">
        <v>4.5</v>
      </c>
      <c r="E15" s="22">
        <v>4</v>
      </c>
      <c r="F15" s="22">
        <v>0.8</v>
      </c>
      <c r="G15" s="22">
        <v>20.9</v>
      </c>
      <c r="H15" s="22">
        <v>9.5</v>
      </c>
      <c r="I15" s="22">
        <v>20.5</v>
      </c>
      <c r="J15" s="22">
        <v>4.7</v>
      </c>
      <c r="K15" s="22">
        <v>19.899999999999999</v>
      </c>
      <c r="L15" s="22">
        <v>15.2</v>
      </c>
      <c r="M15" s="22">
        <v>1</v>
      </c>
      <c r="N15" s="22">
        <v>13.9</v>
      </c>
    </row>
    <row r="16" spans="1:14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5">
      <c r="A17" s="15" t="s">
        <v>35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5">
      <c r="A18" s="7" t="s">
        <v>21</v>
      </c>
      <c r="B18" s="22">
        <v>10.6</v>
      </c>
      <c r="C18" s="22">
        <v>17.600000000000001</v>
      </c>
      <c r="D18" s="22">
        <v>20.3</v>
      </c>
      <c r="E18" s="22">
        <v>36.4</v>
      </c>
      <c r="F18" s="22">
        <v>52.2</v>
      </c>
      <c r="G18" s="22">
        <v>2.9</v>
      </c>
      <c r="H18" s="22">
        <v>9.8000000000000007</v>
      </c>
      <c r="I18" s="22">
        <v>5.8</v>
      </c>
      <c r="J18" s="22">
        <v>11.4</v>
      </c>
      <c r="K18" s="22">
        <v>9.6</v>
      </c>
      <c r="L18" s="22">
        <v>5.9</v>
      </c>
      <c r="M18" s="22">
        <v>14.9</v>
      </c>
      <c r="N18" s="22">
        <v>2.7</v>
      </c>
      <c r="O18" s="21"/>
    </row>
    <row r="19" spans="1:15">
      <c r="A19" s="7" t="s">
        <v>36</v>
      </c>
      <c r="B19" s="22">
        <f>100-B8</f>
        <v>79.2</v>
      </c>
      <c r="C19" s="22">
        <f t="shared" ref="C19:N19" si="0">100-C8</f>
        <v>78.7</v>
      </c>
      <c r="D19" s="22">
        <f t="shared" si="0"/>
        <v>92.2</v>
      </c>
      <c r="E19" s="22">
        <f t="shared" si="0"/>
        <v>92.3</v>
      </c>
      <c r="F19" s="22">
        <f t="shared" si="0"/>
        <v>98.4</v>
      </c>
      <c r="G19" s="22">
        <f t="shared" si="0"/>
        <v>72.7</v>
      </c>
      <c r="H19" s="22">
        <f t="shared" si="0"/>
        <v>82.1</v>
      </c>
      <c r="I19" s="22">
        <f t="shared" si="0"/>
        <v>72.8</v>
      </c>
      <c r="J19" s="22">
        <f t="shared" si="0"/>
        <v>92.1</v>
      </c>
      <c r="K19" s="22">
        <f t="shared" si="0"/>
        <v>73</v>
      </c>
      <c r="L19" s="22">
        <f t="shared" si="0"/>
        <v>79.5</v>
      </c>
      <c r="M19" s="22">
        <f t="shared" si="0"/>
        <v>97.3</v>
      </c>
      <c r="N19" s="22">
        <f t="shared" si="0"/>
        <v>79.400000000000006</v>
      </c>
      <c r="O19" s="21"/>
    </row>
    <row r="20" spans="1:15">
      <c r="A20" s="7" t="s">
        <v>50</v>
      </c>
      <c r="B20" s="22">
        <f>100-B9</f>
        <v>67.400000000000006</v>
      </c>
      <c r="C20" s="22">
        <f t="shared" ref="C20:N20" si="1">100-C9</f>
        <v>66.900000000000006</v>
      </c>
      <c r="D20" s="22">
        <f t="shared" si="1"/>
        <v>76.599999999999994</v>
      </c>
      <c r="E20" s="22">
        <f t="shared" si="1"/>
        <v>79.099999999999994</v>
      </c>
      <c r="F20" s="22">
        <f t="shared" si="1"/>
        <v>82.9</v>
      </c>
      <c r="G20" s="22">
        <f t="shared" si="1"/>
        <v>63.8</v>
      </c>
      <c r="H20" s="22">
        <f t="shared" si="1"/>
        <v>72.599999999999994</v>
      </c>
      <c r="I20" s="22">
        <f t="shared" si="1"/>
        <v>63</v>
      </c>
      <c r="J20" s="22">
        <f t="shared" si="1"/>
        <v>75.2</v>
      </c>
      <c r="K20" s="22">
        <f t="shared" si="1"/>
        <v>61.8</v>
      </c>
      <c r="L20" s="22">
        <f t="shared" si="1"/>
        <v>67.8</v>
      </c>
      <c r="M20" s="22">
        <f t="shared" si="1"/>
        <v>78.2</v>
      </c>
      <c r="N20" s="22">
        <f t="shared" si="1"/>
        <v>67.8</v>
      </c>
      <c r="O20" s="21"/>
    </row>
    <row r="21" spans="1:15">
      <c r="A21" s="7" t="s">
        <v>51</v>
      </c>
      <c r="B21" s="22">
        <f>100-B10</f>
        <v>77.2</v>
      </c>
      <c r="C21" s="22">
        <f t="shared" ref="C21:N21" si="2">100-C10</f>
        <v>78.599999999999994</v>
      </c>
      <c r="D21" s="22">
        <f t="shared" si="2"/>
        <v>80.900000000000006</v>
      </c>
      <c r="E21" s="22">
        <f t="shared" si="2"/>
        <v>82.7</v>
      </c>
      <c r="F21" s="22">
        <f t="shared" si="2"/>
        <v>83</v>
      </c>
      <c r="G21" s="22">
        <f t="shared" si="2"/>
        <v>73.7</v>
      </c>
      <c r="H21" s="22">
        <f t="shared" si="2"/>
        <v>73.400000000000006</v>
      </c>
      <c r="I21" s="22">
        <f t="shared" si="2"/>
        <v>75.3</v>
      </c>
      <c r="J21" s="22">
        <f t="shared" si="2"/>
        <v>79.2</v>
      </c>
      <c r="K21" s="22">
        <f t="shared" si="2"/>
        <v>76.7</v>
      </c>
      <c r="L21" s="22">
        <f t="shared" si="2"/>
        <v>75.599999999999994</v>
      </c>
      <c r="M21" s="22">
        <f t="shared" si="2"/>
        <v>78.599999999999994</v>
      </c>
      <c r="N21" s="22">
        <f t="shared" si="2"/>
        <v>68.599999999999994</v>
      </c>
      <c r="O21" s="21"/>
    </row>
    <row r="22" spans="1:15">
      <c r="A22" s="7" t="s">
        <v>30</v>
      </c>
      <c r="B22" s="22">
        <v>40</v>
      </c>
      <c r="C22" s="22">
        <v>40.700000000000003</v>
      </c>
      <c r="D22" s="22">
        <v>58.5</v>
      </c>
      <c r="E22" s="22">
        <v>61.9</v>
      </c>
      <c r="F22" s="22">
        <v>74.400000000000006</v>
      </c>
      <c r="G22" s="22">
        <v>30.2</v>
      </c>
      <c r="H22" s="22">
        <v>40.700000000000003</v>
      </c>
      <c r="I22" s="22">
        <v>30.9</v>
      </c>
      <c r="J22" s="22">
        <v>56.6</v>
      </c>
      <c r="K22" s="22">
        <v>31.9</v>
      </c>
      <c r="L22" s="22">
        <v>39.5</v>
      </c>
      <c r="M22" s="22">
        <v>65.900000000000006</v>
      </c>
      <c r="N22" s="22">
        <v>33.799999999999997</v>
      </c>
      <c r="O22" s="21"/>
    </row>
    <row r="23" spans="1:15">
      <c r="A23" s="7" t="s">
        <v>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5">
      <c r="A24" s="7" t="s">
        <v>33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5">
      <c r="A25" s="7" t="s">
        <v>34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5">
      <c r="A26" s="7" t="s">
        <v>32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30" spans="1:15">
      <c r="A30" s="7" t="s">
        <v>23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2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">
      <c r="A33" s="1" t="s">
        <v>44</v>
      </c>
    </row>
    <row r="34" spans="1:1">
      <c r="A34" s="1" t="s">
        <v>45</v>
      </c>
    </row>
  </sheetData>
  <phoneticPr fontId="3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2"/>
  <sheetViews>
    <sheetView topLeftCell="B16" workbookViewId="0">
      <selection activeCell="G33" sqref="G33"/>
    </sheetView>
  </sheetViews>
  <sheetFormatPr defaultColWidth="9.140625" defaultRowHeight="12.75"/>
  <cols>
    <col min="1" max="2" width="9.140625" style="1" customWidth="1"/>
    <col min="3" max="3" width="20.140625" style="1" customWidth="1"/>
    <col min="4" max="4" width="9.140625" style="1" customWidth="1"/>
    <col min="5" max="6" width="11.140625" style="1" customWidth="1"/>
    <col min="7" max="7" width="17.85546875" style="1" customWidth="1"/>
    <col min="8" max="9" width="11.140625" style="1" customWidth="1"/>
    <col min="10" max="16384" width="9.140625" style="1"/>
  </cols>
  <sheetData>
    <row r="1" spans="1:14">
      <c r="A1" s="1" t="s">
        <v>27</v>
      </c>
      <c r="B1" s="1" t="s">
        <v>37</v>
      </c>
    </row>
    <row r="3" spans="1:14">
      <c r="C3" s="1" t="s">
        <v>0</v>
      </c>
    </row>
    <row r="4" spans="1:14">
      <c r="A4" s="1" t="s">
        <v>7</v>
      </c>
    </row>
    <row r="5" spans="1:14">
      <c r="D5" s="1" t="s">
        <v>2</v>
      </c>
      <c r="G5" s="3"/>
      <c r="H5" s="3"/>
      <c r="I5" s="3"/>
      <c r="J5" s="3"/>
      <c r="K5" s="3"/>
      <c r="L5" s="3"/>
    </row>
    <row r="6" spans="1:14">
      <c r="A6" s="10" t="s">
        <v>1</v>
      </c>
      <c r="B6" s="10"/>
      <c r="C6" s="10"/>
      <c r="D6" s="10"/>
      <c r="E6" s="10"/>
      <c r="H6" s="10"/>
      <c r="I6" s="10"/>
      <c r="J6" s="10"/>
      <c r="K6" s="10"/>
      <c r="L6" s="10"/>
    </row>
    <row r="7" spans="1:14">
      <c r="A7" s="8"/>
      <c r="B7" s="8" t="s">
        <v>6</v>
      </c>
      <c r="C7" s="8"/>
      <c r="D7" s="8"/>
      <c r="E7" s="11"/>
      <c r="H7" s="8"/>
      <c r="I7" s="8"/>
      <c r="J7" s="8"/>
      <c r="K7" s="8"/>
      <c r="L7" s="11"/>
    </row>
    <row r="8" spans="1:14">
      <c r="A8" s="8"/>
      <c r="B8" s="8" t="s">
        <v>38</v>
      </c>
      <c r="C8" s="8" t="s">
        <v>39</v>
      </c>
      <c r="D8" s="8" t="s">
        <v>18</v>
      </c>
      <c r="E8" s="9" t="s">
        <v>40</v>
      </c>
      <c r="F8" s="1" t="s">
        <v>41</v>
      </c>
      <c r="H8" s="8"/>
      <c r="I8" s="8"/>
      <c r="J8" s="8"/>
      <c r="K8" s="8"/>
      <c r="L8" s="9"/>
    </row>
    <row r="9" spans="1:14">
      <c r="A9" s="8" t="s">
        <v>4</v>
      </c>
      <c r="B9" s="14">
        <v>0.33</v>
      </c>
      <c r="C9" s="14">
        <v>7.0000000000000001E-3</v>
      </c>
      <c r="D9" s="16">
        <v>0.51900000000000002</v>
      </c>
      <c r="E9" s="17">
        <v>0.13800000000000001</v>
      </c>
      <c r="F9" s="19">
        <v>6.0000000000000001E-3</v>
      </c>
      <c r="G9" s="13"/>
      <c r="H9" s="8"/>
      <c r="I9" s="14"/>
      <c r="J9" s="14"/>
      <c r="K9" s="16"/>
      <c r="L9" s="17"/>
      <c r="M9" s="19"/>
      <c r="N9" s="13"/>
    </row>
    <row r="10" spans="1:14">
      <c r="A10" s="8" t="s">
        <v>5</v>
      </c>
      <c r="B10" s="14">
        <v>0.435</v>
      </c>
      <c r="C10" s="16">
        <v>6.0000000000000001E-3</v>
      </c>
      <c r="D10" s="14">
        <v>0.27300000000000002</v>
      </c>
      <c r="E10" s="17">
        <v>0.27700000000000002</v>
      </c>
      <c r="F10" s="19">
        <v>8.0000000000000002E-3</v>
      </c>
      <c r="G10" s="13"/>
      <c r="H10" s="8"/>
      <c r="I10" s="14"/>
      <c r="J10" s="16"/>
      <c r="K10" s="14"/>
      <c r="L10" s="17"/>
      <c r="M10" s="19"/>
      <c r="N10" s="13"/>
    </row>
    <row r="11" spans="1:14">
      <c r="A11" s="12" t="s">
        <v>3</v>
      </c>
      <c r="B11" s="18">
        <v>0.375</v>
      </c>
      <c r="C11" s="14">
        <v>7.0000000000000001E-3</v>
      </c>
      <c r="D11" s="14">
        <v>0.41299999999999998</v>
      </c>
      <c r="E11" s="17">
        <v>0.19800000000000001</v>
      </c>
      <c r="F11" s="19">
        <v>7.0000000000000001E-3</v>
      </c>
      <c r="G11" s="13"/>
      <c r="H11" s="12"/>
      <c r="I11" s="18"/>
      <c r="J11" s="14"/>
      <c r="K11" s="14"/>
      <c r="L11" s="17"/>
      <c r="M11" s="19"/>
      <c r="N11" s="13"/>
    </row>
    <row r="12" spans="1:14">
      <c r="B12" s="13" t="s">
        <v>8</v>
      </c>
      <c r="C12" s="13"/>
      <c r="D12" s="13"/>
      <c r="E12" s="13"/>
      <c r="F12" s="13"/>
      <c r="G12" s="13"/>
      <c r="I12" s="13"/>
      <c r="J12" s="13"/>
      <c r="K12" s="13"/>
      <c r="L12" s="13"/>
      <c r="M12" s="13"/>
      <c r="N12" s="13"/>
    </row>
    <row r="13" spans="1:14">
      <c r="B13" s="13" t="s">
        <v>18</v>
      </c>
      <c r="C13" s="13" t="s">
        <v>19</v>
      </c>
      <c r="D13" s="13" t="s">
        <v>20</v>
      </c>
      <c r="E13" s="13" t="s">
        <v>21</v>
      </c>
      <c r="F13" s="13" t="s">
        <v>22</v>
      </c>
      <c r="G13" s="13"/>
      <c r="I13" s="13"/>
      <c r="J13" s="13"/>
      <c r="K13" s="13"/>
      <c r="L13" s="13"/>
      <c r="M13" s="13"/>
      <c r="N13" s="13"/>
    </row>
    <row r="14" spans="1:14">
      <c r="A14" s="8" t="s">
        <v>4</v>
      </c>
      <c r="B14" s="13">
        <v>0.57699999999999996</v>
      </c>
      <c r="C14" s="13">
        <v>2E-3</v>
      </c>
      <c r="D14" s="13">
        <v>0.10199999999999999</v>
      </c>
      <c r="E14" s="13">
        <v>0.318</v>
      </c>
      <c r="F14" s="13">
        <v>2E-3</v>
      </c>
      <c r="G14" s="13"/>
      <c r="H14" s="8"/>
      <c r="I14" s="13"/>
      <c r="J14" s="13"/>
      <c r="K14" s="13"/>
      <c r="L14" s="13"/>
      <c r="M14" s="13"/>
      <c r="N14" s="13"/>
    </row>
    <row r="15" spans="1:14">
      <c r="A15" s="8" t="s">
        <v>5</v>
      </c>
      <c r="B15" s="13">
        <v>0.33300000000000002</v>
      </c>
      <c r="C15" s="13">
        <v>1E-3</v>
      </c>
      <c r="D15" s="13">
        <v>3.7999999999999999E-2</v>
      </c>
      <c r="E15" s="13">
        <v>0.626</v>
      </c>
      <c r="F15" s="13">
        <v>2E-3</v>
      </c>
      <c r="G15" s="13"/>
      <c r="H15" s="8"/>
      <c r="I15" s="13"/>
      <c r="J15" s="13"/>
      <c r="K15" s="13"/>
      <c r="L15" s="13"/>
      <c r="M15" s="13"/>
      <c r="N15" s="13"/>
    </row>
    <row r="16" spans="1:14">
      <c r="A16" s="12" t="s">
        <v>3</v>
      </c>
      <c r="B16" s="13">
        <v>0.45200000000000001</v>
      </c>
      <c r="C16" s="13">
        <v>1E-3</v>
      </c>
      <c r="D16" s="13">
        <v>6.9000000000000006E-2</v>
      </c>
      <c r="E16" s="13">
        <v>0.47599999999999998</v>
      </c>
      <c r="F16" s="13">
        <v>2E-3</v>
      </c>
      <c r="G16" s="13"/>
      <c r="H16" s="12"/>
      <c r="I16" s="13"/>
      <c r="J16" s="13"/>
      <c r="K16" s="13"/>
      <c r="L16" s="13"/>
      <c r="M16" s="13"/>
      <c r="N16" s="13"/>
    </row>
    <row r="17" spans="1:19">
      <c r="B17" s="13" t="s">
        <v>3</v>
      </c>
      <c r="C17" s="13"/>
      <c r="D17" s="13"/>
      <c r="E17" s="13"/>
      <c r="F17" s="13"/>
      <c r="G17" s="13"/>
      <c r="I17" s="13"/>
      <c r="J17" s="13"/>
      <c r="K17" s="13"/>
      <c r="L17" s="13"/>
      <c r="M17" s="13"/>
      <c r="N17" s="13"/>
    </row>
    <row r="18" spans="1:19">
      <c r="B18" s="13" t="s">
        <v>18</v>
      </c>
      <c r="C18" s="13" t="s">
        <v>19</v>
      </c>
      <c r="D18" s="13" t="s">
        <v>20</v>
      </c>
      <c r="E18" s="13" t="s">
        <v>21</v>
      </c>
      <c r="F18" s="13" t="s">
        <v>22</v>
      </c>
      <c r="G18" s="13"/>
      <c r="I18" s="13"/>
      <c r="J18" s="13"/>
      <c r="K18" s="13"/>
      <c r="L18" s="13"/>
      <c r="M18" s="13"/>
      <c r="N18" s="13"/>
    </row>
    <row r="19" spans="1:19">
      <c r="A19" s="8" t="s">
        <v>4</v>
      </c>
      <c r="B19" s="13">
        <v>0.5</v>
      </c>
      <c r="C19" s="13">
        <v>3.0000000000000001E-3</v>
      </c>
      <c r="D19" s="13">
        <v>0.23200000000000001</v>
      </c>
      <c r="E19" s="13">
        <v>0.26200000000000001</v>
      </c>
      <c r="F19" s="13">
        <v>3.0000000000000001E-3</v>
      </c>
      <c r="G19" s="13"/>
      <c r="H19" s="8"/>
      <c r="I19" s="13"/>
      <c r="J19" s="13"/>
      <c r="K19" s="13"/>
      <c r="L19" s="13"/>
      <c r="M19" s="13"/>
      <c r="N19" s="13"/>
    </row>
    <row r="20" spans="1:19">
      <c r="A20" s="8" t="s">
        <v>5</v>
      </c>
      <c r="B20" s="13">
        <v>0.35799999999999998</v>
      </c>
      <c r="C20" s="13">
        <v>2E-3</v>
      </c>
      <c r="D20" s="13">
        <v>9.6000000000000002E-2</v>
      </c>
      <c r="E20" s="13">
        <v>0.54</v>
      </c>
      <c r="F20" s="13">
        <v>3.0000000000000001E-3</v>
      </c>
      <c r="G20" s="13"/>
      <c r="H20" s="8"/>
      <c r="I20" s="13"/>
      <c r="J20" s="13"/>
      <c r="K20" s="13"/>
      <c r="L20" s="13"/>
      <c r="M20" s="13"/>
      <c r="N20" s="13"/>
    </row>
    <row r="21" spans="1:19">
      <c r="A21" s="12" t="s">
        <v>3</v>
      </c>
      <c r="B21" s="13">
        <v>0.43099999999999999</v>
      </c>
      <c r="C21" s="13">
        <v>3.0000000000000001E-3</v>
      </c>
      <c r="D21" s="13">
        <v>0.16600000000000001</v>
      </c>
      <c r="E21" s="13">
        <v>0.39800000000000002</v>
      </c>
      <c r="F21" s="13">
        <v>3.0000000000000001E-3</v>
      </c>
      <c r="G21" s="13"/>
      <c r="H21" s="12"/>
      <c r="I21" s="13"/>
      <c r="J21" s="13"/>
      <c r="K21" s="13"/>
      <c r="L21" s="13"/>
      <c r="M21" s="13"/>
      <c r="N21" s="13"/>
    </row>
    <row r="22" spans="1:19">
      <c r="A22" s="3"/>
      <c r="B22" s="3"/>
      <c r="C22" s="3"/>
      <c r="D22" s="3"/>
      <c r="E22" s="3"/>
      <c r="H22" s="3"/>
      <c r="I22" s="3"/>
      <c r="J22" s="3"/>
      <c r="K22" s="3"/>
      <c r="L22" s="3"/>
    </row>
    <row r="23" spans="1:19">
      <c r="A23" s="3"/>
      <c r="B23" s="3"/>
      <c r="C23" s="3"/>
      <c r="D23" s="3"/>
      <c r="E23" s="3"/>
      <c r="H23" s="3"/>
      <c r="I23" s="3"/>
      <c r="J23" s="3"/>
      <c r="K23" s="3"/>
      <c r="L23" s="3"/>
    </row>
    <row r="24" spans="1:19">
      <c r="A24" s="3"/>
      <c r="B24" s="3"/>
      <c r="C24" s="3"/>
      <c r="D24" s="3"/>
      <c r="E24" s="3"/>
      <c r="H24" s="3"/>
      <c r="I24" s="3"/>
      <c r="J24" s="3"/>
      <c r="K24" s="3"/>
      <c r="L24" s="3"/>
    </row>
    <row r="25" spans="1:19">
      <c r="F25"/>
      <c r="G25"/>
    </row>
    <row r="26" spans="1:19">
      <c r="Q26" s="20"/>
      <c r="R26" s="20"/>
      <c r="S26" s="20"/>
    </row>
    <row r="27" spans="1:19">
      <c r="Q27" s="20"/>
      <c r="R27" s="20"/>
      <c r="S27" s="20"/>
    </row>
    <row r="28" spans="1:19">
      <c r="Q28" s="20"/>
      <c r="R28" s="20"/>
      <c r="S28" s="20"/>
    </row>
    <row r="29" spans="1:19" ht="15.75">
      <c r="C29" s="2" t="s">
        <v>10</v>
      </c>
      <c r="F29" s="1" t="s">
        <v>9</v>
      </c>
      <c r="P29" s="20"/>
      <c r="Q29" s="20"/>
      <c r="R29" s="20"/>
      <c r="S29" s="20"/>
    </row>
    <row r="30" spans="1:19">
      <c r="P30" s="20"/>
      <c r="Q30" s="20"/>
      <c r="R30" s="20"/>
      <c r="S30" s="20"/>
    </row>
    <row r="31" spans="1:19">
      <c r="C31" s="5"/>
      <c r="D31" s="5"/>
      <c r="E31" s="5"/>
      <c r="F31" s="5"/>
      <c r="G31" s="5"/>
      <c r="H31" s="5"/>
      <c r="I31" s="5"/>
      <c r="J31" s="5"/>
      <c r="P31" s="20"/>
      <c r="Q31" s="20"/>
      <c r="R31" s="20"/>
      <c r="S31" s="20"/>
    </row>
    <row r="32" spans="1:19" ht="38.25">
      <c r="C32" s="5"/>
      <c r="D32" s="6"/>
      <c r="E32" s="6" t="s">
        <v>18</v>
      </c>
      <c r="F32" s="6" t="s">
        <v>39</v>
      </c>
      <c r="G32" s="6" t="s">
        <v>42</v>
      </c>
      <c r="H32" s="6" t="s">
        <v>40</v>
      </c>
      <c r="I32" s="6" t="s">
        <v>41</v>
      </c>
      <c r="J32" s="6" t="s">
        <v>3</v>
      </c>
      <c r="P32" s="6"/>
      <c r="R32" s="6"/>
      <c r="S32" s="6"/>
    </row>
    <row r="33" spans="3:19">
      <c r="C33" s="5" t="s">
        <v>6</v>
      </c>
      <c r="D33" s="6" t="s">
        <v>4</v>
      </c>
      <c r="E33" s="16">
        <v>0.51900000000000002</v>
      </c>
      <c r="F33" s="14">
        <v>7.0000000000000001E-3</v>
      </c>
      <c r="G33" s="14">
        <v>0.33</v>
      </c>
      <c r="H33" s="17">
        <v>0.13800000000000001</v>
      </c>
      <c r="I33" s="19">
        <v>6.0000000000000001E-3</v>
      </c>
      <c r="J33" s="6">
        <v>1</v>
      </c>
      <c r="P33" s="16"/>
      <c r="R33" s="19"/>
      <c r="S33" s="6"/>
    </row>
    <row r="34" spans="3:19">
      <c r="C34" s="5"/>
      <c r="D34" s="6" t="s">
        <v>5</v>
      </c>
      <c r="E34" s="14">
        <v>0.27300000000000002</v>
      </c>
      <c r="F34" s="16">
        <v>6.0000000000000001E-3</v>
      </c>
      <c r="G34" s="14">
        <v>0.435</v>
      </c>
      <c r="H34" s="17">
        <v>0.27700000000000002</v>
      </c>
      <c r="I34" s="19">
        <v>8.0000000000000002E-3</v>
      </c>
      <c r="J34" s="6">
        <v>1</v>
      </c>
      <c r="P34" s="14"/>
      <c r="R34" s="19"/>
      <c r="S34" s="6"/>
    </row>
    <row r="35" spans="3:19">
      <c r="C35" s="5"/>
      <c r="D35" s="6" t="s">
        <v>3</v>
      </c>
      <c r="E35" s="14">
        <v>0.41299999999999998</v>
      </c>
      <c r="F35" s="14">
        <v>7.0000000000000001E-3</v>
      </c>
      <c r="G35" s="18">
        <v>0.375</v>
      </c>
      <c r="H35" s="17">
        <v>0.19800000000000001</v>
      </c>
      <c r="I35" s="19">
        <v>7.0000000000000001E-3</v>
      </c>
      <c r="J35" s="6">
        <v>1</v>
      </c>
      <c r="P35" s="14"/>
      <c r="R35" s="19"/>
      <c r="S35" s="6"/>
    </row>
    <row r="36" spans="3:19">
      <c r="C36" s="5" t="s">
        <v>8</v>
      </c>
      <c r="D36" s="6" t="s">
        <v>4</v>
      </c>
      <c r="E36" s="13">
        <v>0.10199999999999999</v>
      </c>
      <c r="F36" s="13">
        <v>2E-3</v>
      </c>
      <c r="G36" s="13">
        <v>0.57699999999999996</v>
      </c>
      <c r="H36" s="13">
        <v>0.318</v>
      </c>
      <c r="I36" s="13">
        <v>2E-3</v>
      </c>
      <c r="J36" s="6">
        <v>1</v>
      </c>
      <c r="P36" s="13"/>
      <c r="R36" s="13"/>
      <c r="S36" s="6"/>
    </row>
    <row r="37" spans="3:19">
      <c r="C37" s="5"/>
      <c r="D37" s="6" t="s">
        <v>5</v>
      </c>
      <c r="E37" s="13">
        <v>3.7999999999999999E-2</v>
      </c>
      <c r="F37" s="13">
        <v>1E-3</v>
      </c>
      <c r="G37" s="13">
        <v>0.33300000000000002</v>
      </c>
      <c r="H37" s="13">
        <v>0.626</v>
      </c>
      <c r="I37" s="13">
        <v>2E-3</v>
      </c>
      <c r="J37" s="6">
        <v>1</v>
      </c>
      <c r="P37" s="13"/>
      <c r="R37" s="13"/>
      <c r="S37" s="6"/>
    </row>
    <row r="38" spans="3:19">
      <c r="C38" s="5"/>
      <c r="D38" s="6" t="s">
        <v>3</v>
      </c>
      <c r="E38" s="13">
        <v>6.9000000000000006E-2</v>
      </c>
      <c r="F38" s="13">
        <v>1E-3</v>
      </c>
      <c r="G38" s="13">
        <v>0.45200000000000001</v>
      </c>
      <c r="H38" s="13">
        <v>0.47599999999999998</v>
      </c>
      <c r="I38" s="13">
        <v>2E-3</v>
      </c>
      <c r="J38" s="6">
        <v>1</v>
      </c>
      <c r="P38" s="13"/>
      <c r="R38" s="13"/>
      <c r="S38" s="6"/>
    </row>
    <row r="39" spans="3:19">
      <c r="C39" s="5" t="s">
        <v>3</v>
      </c>
      <c r="D39" s="6" t="s">
        <v>4</v>
      </c>
      <c r="E39" s="13">
        <v>0.23200000000000001</v>
      </c>
      <c r="F39" s="13">
        <v>3.0000000000000001E-3</v>
      </c>
      <c r="G39" s="13">
        <v>0.5</v>
      </c>
      <c r="H39" s="13">
        <v>0.26200000000000001</v>
      </c>
      <c r="I39" s="13">
        <v>3.0000000000000001E-3</v>
      </c>
      <c r="J39" s="6">
        <v>1</v>
      </c>
      <c r="P39" s="13"/>
      <c r="R39" s="13"/>
      <c r="S39" s="6"/>
    </row>
    <row r="40" spans="3:19">
      <c r="C40" s="5"/>
      <c r="D40" s="6" t="s">
        <v>5</v>
      </c>
      <c r="E40" s="13">
        <v>9.6000000000000002E-2</v>
      </c>
      <c r="F40" s="13">
        <v>2E-3</v>
      </c>
      <c r="G40" s="13">
        <v>0.35799999999999998</v>
      </c>
      <c r="H40" s="13">
        <v>0.54</v>
      </c>
      <c r="I40" s="13">
        <v>3.0000000000000001E-3</v>
      </c>
      <c r="J40" s="6">
        <v>1</v>
      </c>
      <c r="P40" s="13"/>
      <c r="R40" s="13"/>
      <c r="S40" s="6"/>
    </row>
    <row r="41" spans="3:19">
      <c r="C41" s="5"/>
      <c r="D41" s="6" t="s">
        <v>3</v>
      </c>
      <c r="E41" s="13">
        <v>0.16600000000000001</v>
      </c>
      <c r="F41" s="13">
        <v>3.0000000000000001E-3</v>
      </c>
      <c r="G41" s="13">
        <v>0.43099999999999999</v>
      </c>
      <c r="H41" s="13">
        <v>0.39800000000000002</v>
      </c>
      <c r="I41" s="13">
        <v>3.0000000000000001E-3</v>
      </c>
      <c r="J41" s="6">
        <v>1</v>
      </c>
      <c r="P41" s="13"/>
      <c r="R41" s="13"/>
      <c r="S41" s="6"/>
    </row>
    <row r="42" spans="3:19">
      <c r="C42" s="5"/>
      <c r="D42" s="6"/>
      <c r="E42" s="6"/>
      <c r="F42" s="6"/>
      <c r="G42" s="6"/>
      <c r="H42" s="6"/>
      <c r="I42" s="6"/>
      <c r="J42" s="6"/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Ecuador data</vt:lpstr>
      <vt:lpstr>Ecuador Spider data</vt:lpstr>
      <vt:lpstr>Data Status in employment</vt:lpstr>
      <vt:lpstr>G_Ecuador_spider</vt:lpstr>
      <vt:lpstr>G_Ecuador spider2</vt:lpstr>
      <vt:lpstr>G Ecuador status in employment</vt:lpstr>
      <vt:lpstr>'Ecuador data'!Print_Area</vt:lpstr>
      <vt:lpstr>'Ecuador data'!Print_Titles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Flobo</cp:lastModifiedBy>
  <cp:lastPrinted>2011-08-11T12:24:25Z</cp:lastPrinted>
  <dcterms:created xsi:type="dcterms:W3CDTF">2011-03-14T06:52:31Z</dcterms:created>
  <dcterms:modified xsi:type="dcterms:W3CDTF">2011-08-11T12:25:03Z</dcterms:modified>
</cp:coreProperties>
</file>