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45" yWindow="-225" windowWidth="17175" windowHeight="9030" activeTab="3"/>
  </bookViews>
  <sheets>
    <sheet name="Data for Graphs Asia" sheetId="7433" r:id="rId1"/>
    <sheet name="Sources" sheetId="7431" r:id="rId2"/>
    <sheet name="G_Asia (Aging)" sheetId="7434" r:id="rId3"/>
    <sheet name="G_Asia (Aging) (Total - Female)" sheetId="7435" r:id="rId4"/>
  </sheets>
  <calcPr calcId="125725"/>
</workbook>
</file>

<file path=xl/calcChain.xml><?xml version="1.0" encoding="utf-8"?>
<calcChain xmlns="http://schemas.openxmlformats.org/spreadsheetml/2006/main">
  <c r="G29" i="7433"/>
  <c r="G31"/>
  <c r="H47" l="1"/>
  <c r="G37" l="1"/>
  <c r="G23" l="1"/>
  <c r="I63" l="1"/>
  <c r="G34"/>
  <c r="I75"/>
  <c r="I74"/>
  <c r="I73"/>
  <c r="I72"/>
  <c r="I71"/>
  <c r="I70"/>
  <c r="I69"/>
  <c r="I68"/>
  <c r="I67"/>
  <c r="I66"/>
  <c r="I65"/>
  <c r="I64"/>
  <c r="G25"/>
  <c r="H38"/>
  <c r="I76" l="1"/>
  <c r="K65" s="1"/>
  <c r="G30"/>
  <c r="K63" l="1"/>
  <c r="K71"/>
  <c r="K67"/>
  <c r="K68"/>
  <c r="K72"/>
  <c r="K66"/>
  <c r="K69"/>
  <c r="K74"/>
  <c r="K75"/>
  <c r="K64"/>
  <c r="K70"/>
  <c r="K73"/>
  <c r="B61"/>
  <c r="B62" s="1"/>
  <c r="L63" l="1"/>
  <c r="L64" s="1"/>
  <c r="L65" s="1"/>
  <c r="L66" s="1"/>
  <c r="L67" s="1"/>
  <c r="L68" s="1"/>
  <c r="L69" s="1"/>
  <c r="L70" s="1"/>
  <c r="L71" s="1"/>
  <c r="L72" s="1"/>
  <c r="L73" s="1"/>
  <c r="L74" s="1"/>
  <c r="L75" s="1"/>
  <c r="K76"/>
</calcChain>
</file>

<file path=xl/sharedStrings.xml><?xml version="1.0" encoding="utf-8"?>
<sst xmlns="http://schemas.openxmlformats.org/spreadsheetml/2006/main" count="242" uniqueCount="147">
  <si>
    <t xml:space="preserve">Yemen </t>
  </si>
  <si>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</si>
  <si>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</si>
  <si>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</si>
  <si>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t>Afghanistan</t>
  </si>
  <si>
    <t>Armenia</t>
  </si>
  <si>
    <t>Azerbaijan</t>
  </si>
  <si>
    <t>Bahrain</t>
  </si>
  <si>
    <t>Bangladesh</t>
  </si>
  <si>
    <t>Bhutan</t>
  </si>
  <si>
    <t>Cambodia</t>
  </si>
  <si>
    <t>China</t>
  </si>
  <si>
    <t>Georgia</t>
  </si>
  <si>
    <t>Hong Kong, China</t>
  </si>
  <si>
    <t>India</t>
  </si>
  <si>
    <t>Indonesia</t>
  </si>
  <si>
    <t>Iran, Islamic Rep. of</t>
  </si>
  <si>
    <t>Iraq</t>
  </si>
  <si>
    <t>Israel</t>
  </si>
  <si>
    <t>Japan</t>
  </si>
  <si>
    <t>Jordan</t>
  </si>
  <si>
    <t>Kazakhstan</t>
  </si>
  <si>
    <t>Korea, Republic of</t>
  </si>
  <si>
    <t>Kuwait</t>
  </si>
  <si>
    <t>Kyrgyzstan</t>
  </si>
  <si>
    <t>Lao People's Dem. Rep.</t>
  </si>
  <si>
    <t>Lebanon</t>
  </si>
  <si>
    <t>Malaysia</t>
  </si>
  <si>
    <t>Maldives</t>
  </si>
  <si>
    <t>Mongolia</t>
  </si>
  <si>
    <t>Nepal</t>
  </si>
  <si>
    <t>Oman</t>
  </si>
  <si>
    <t>Pakistan</t>
  </si>
  <si>
    <t>Philippines</t>
  </si>
  <si>
    <t>Saudi Arabia</t>
  </si>
  <si>
    <t>Singapore</t>
  </si>
  <si>
    <t>Sri Lanka</t>
  </si>
  <si>
    <t>Syrian Arab Republic</t>
  </si>
  <si>
    <t>Tajikistan</t>
  </si>
  <si>
    <t>Thailand</t>
  </si>
  <si>
    <t>Timor-Leste</t>
  </si>
  <si>
    <t>Uzbekistan</t>
  </si>
  <si>
    <t>Viet Nam</t>
  </si>
  <si>
    <t>Asia</t>
  </si>
  <si>
    <t>…: Not available</t>
  </si>
  <si>
    <t>n.a: Not applicable</t>
  </si>
  <si>
    <t>Notes</t>
  </si>
  <si>
    <t xml:space="preserve">Definition </t>
  </si>
  <si>
    <t>1. Share of population above the legal retirement age in receipt of a pension</t>
  </si>
  <si>
    <t>Taiwan, China</t>
  </si>
  <si>
    <t>Male</t>
  </si>
  <si>
    <t>Female</t>
  </si>
  <si>
    <t>Total</t>
  </si>
  <si>
    <t>65+</t>
  </si>
  <si>
    <t>62.5 Men | 57,5 Women</t>
  </si>
  <si>
    <t>60+ Men | 55+ Women</t>
  </si>
  <si>
    <t>60+</t>
  </si>
  <si>
    <t>55+</t>
  </si>
  <si>
    <t>65 + Men | 60+ Women</t>
  </si>
  <si>
    <t>67 + Men | 62+ Women</t>
  </si>
  <si>
    <t>63+ Men | 58+ Women</t>
  </si>
  <si>
    <t>50+</t>
  </si>
  <si>
    <t>58+</t>
  </si>
  <si>
    <t>55+ Men | 50+ Women</t>
  </si>
  <si>
    <t xml:space="preserve">60+ Men | 55+ Women </t>
  </si>
  <si>
    <t xml:space="preserve">Sources </t>
  </si>
  <si>
    <t>Legal retirement age (basis for denominator)</t>
  </si>
  <si>
    <t>To be quoted as Forthcoming World Social Security Report 2012/13</t>
  </si>
  <si>
    <t>63 Men | 62.5 Women</t>
  </si>
  <si>
    <t>55/60+</t>
  </si>
  <si>
    <t>65+ (62+ for OA allowances for women)</t>
  </si>
  <si>
    <t>64+</t>
  </si>
  <si>
    <t>No information</t>
  </si>
  <si>
    <t>Social security inquiry based on Asian development bank data (http://www.ilo.org/dyn/ilossiadmin/ssimain.home?p_lang=en&amp;p_geoaid=50)</t>
  </si>
  <si>
    <t>ILO Social securty inquiry (http://www.ilo.org/dyn/ilossiadmin/ssimain.home?p_lang=en&amp;p_geoaid=116)</t>
  </si>
  <si>
    <t>Social security inquiry based on Asian development bank data (http://www.ilo.org/dyn/ilossiadmin/ssimain.home?p_lang=en&amp;p_geoaid=356); Ministry of rural development, National Social Assistance Programme(NSAP) (http://nsap.nic.in/nsap/NSAP-%20About%20us.pdf)</t>
  </si>
  <si>
    <t>ILO Social securty inquiry (http://www.ilo.org/dyn/ilossiadmin/ssimain.home?p_lang=en&amp;p_geoaid=360)</t>
  </si>
  <si>
    <t>ADB. Source: Information from Pension Bureau of MHLW.
“Annual Report of Health, Labour and Welfare Report 2010”, MHLW</t>
  </si>
  <si>
    <t>CISSTAT Interstate Statiatical Committee of the CIS, WEB Database Statistics of the CIS (http://www.cisstat.org/0base/index-en.htm)</t>
  </si>
  <si>
    <t>CISSTAT Interstate Statiatical Committee of the CIS, WEB Database Statistics of the CIS and Staistical yearbook, Armstat 2012  (http://www.armstat.am/file/doc/99466823.pdf)</t>
  </si>
  <si>
    <t>Asian Development Bank. Social Protection Index database</t>
  </si>
  <si>
    <t>ILO Social security inquiry (http://www.ilo.org/dyn/ilossiadmin/ssimain.home?p_lang=en&amp;p_geoaid=144) based on  Asian Development Bank. Social Protection Index database</t>
  </si>
  <si>
    <t>ILO Social security inquiry (http://www.ilo.org/dyn/ilossiadmin/ssimain.home?p_lang=en&amp;p_geoaid=702) based on  Asian Development Bank. Social Protection Index database</t>
  </si>
  <si>
    <t>ILO Social security inquiry (http://www.ilo.org/dyn/ilossiadmin/ssimain.home?p_lang=en&amp;p_geoaid=704) based on  Asian Development Bank. Social Protection Index database</t>
  </si>
  <si>
    <t>ILO Social security inquiry (http://www.ilo.org/dyn/ilossiadmin/ssimain.home?p_lang=en&amp;p_geoaid=626) based on  Asian Development Bank. Social Protection Index database</t>
  </si>
  <si>
    <t>ILO Social securty inquiry (http://www.ilo.org/dyn/ilossiadmin/ssimain.home?p_lang=en&amp;p_geoaid=760)</t>
  </si>
  <si>
    <t>ILO Social securty inquiry (http://www.ilo.org/dyn/ilossiadmin/ssimain.home?p_lang=en&amp;p_geoaid=682)</t>
  </si>
  <si>
    <t>ILO Social securty inquiry (http://www.ilo.org/dyn/ilossiadmin/ssimain.home?p_lang=en&amp;p_geoaid=512)</t>
  </si>
  <si>
    <t>ILO Social security inquiry (http://www.ilo.org/dyn/ilossiadmin/ssimain.home?p_lang=en&amp;p_geoaid=462) based on  Asian Development Bank. Social Protection Index database</t>
  </si>
  <si>
    <t>ILO Social securty inquiry (http://www.ilo.org/dyn/ilossiadmin/ssimain.home?p_lang=en&amp;p_geoaid=422)</t>
  </si>
  <si>
    <t>ILO Social security inquiry (http://www.ilo.org/dyn/ilossiadmin/ssimain.home?p_lang=en&amp;p_geoaid=418) based on  Asian Development Bank. Social Protection Index database</t>
  </si>
  <si>
    <t>KOSTAT Statistical Yearbook (http://kosis.kr)</t>
  </si>
  <si>
    <t>ILO Social securty inquiry (http://www.ilo.org/dyn/ilossiadmin/ssimain.home?p_lang=en&amp;p_geoaid=414)</t>
  </si>
  <si>
    <r>
      <t xml:space="preserve">Asia | </t>
    </r>
    <r>
      <rPr>
        <sz val="14"/>
        <color rgb="FF000000"/>
        <rFont val="Arial"/>
        <family val="2"/>
      </rPr>
      <t>Old-age pensioners as a proportion of populationabove retirement age (%)</t>
    </r>
  </si>
  <si>
    <t>National statistical office of Georgia (GEOSTAT). Healthcare and Social Protection Social Protection. (http://www.geostat.ge/index.php?action=page&amp;p_id=200&amp;lang=eng   Accessed August 2012)</t>
  </si>
  <si>
    <t>Total | No distinction available</t>
  </si>
  <si>
    <t>Contributory</t>
  </si>
  <si>
    <t>Non contributory</t>
  </si>
  <si>
    <t xml:space="preserve"> </t>
  </si>
  <si>
    <t>Brunei Darussalam</t>
  </si>
  <si>
    <t>Social pensions database (Helpage international, http://www.pension-watch.net/about-social-pensions/about-social-pensions/social-pensions-database/ accessed September 2012); Social Assistance in Developing Countries Database (version 5 2010); Armando Barrientos, Miguel Niño-Zarazúa and Mathilde Maitrot Brooks World Poverty Institute
The University of Manchester (http://www.chronicpoverty.org/uploads/publication_files/social-assistance-database-version-5.pdf /accessed September 2012)</t>
  </si>
  <si>
    <t>Social Security Corporation  (http://www.ssc.gov.jo/)  and Ministry of Finance Goverment Financial Bulletins (http://www.mof.gov.jo/en/Pages.php?page=subOpPage&amp;id=83) Accessed September 2012)</t>
  </si>
  <si>
    <t>Australia</t>
  </si>
  <si>
    <t>Fiji</t>
  </si>
  <si>
    <t>Marshall Islands</t>
  </si>
  <si>
    <t>Nauru</t>
  </si>
  <si>
    <t>New Zealand</t>
  </si>
  <si>
    <t>Palau</t>
  </si>
  <si>
    <t>Papua New Guinea</t>
  </si>
  <si>
    <t>Solomon Islands</t>
  </si>
  <si>
    <t>Samoa</t>
  </si>
  <si>
    <t>Tonga</t>
  </si>
  <si>
    <t>Tuvalu</t>
  </si>
  <si>
    <t>Vanuatu</t>
  </si>
  <si>
    <t>65+ Men | 64+ Women</t>
  </si>
  <si>
    <t>National Insurance Institute, National Insurance Programs in Israel - National Insurance Programs - 2012 (http://www.btl.gov.il/English%20Homepage/Publications/Insurance%20Programs/Pages/charth2012e.aspx  //  Access January 2013)</t>
  </si>
  <si>
    <t>Statistics</t>
  </si>
  <si>
    <t>Nb of countries</t>
  </si>
  <si>
    <t>Year</t>
  </si>
  <si>
    <t>Percentage / year</t>
  </si>
  <si>
    <t>Percentage cumul</t>
  </si>
  <si>
    <t>ILO Social securty inquiry (http://www.ilo.org/dyn/ilossi/ssimain.home?p_lang=en&amp;p_geoaid=64) based on Annual reports from the National Pension and Provident Fund (http://www.nppf.org.bt/  Accessed January 2013). Data for June 2012.</t>
  </si>
  <si>
    <t xml:space="preserve">ILO Social security inquiry (http://www.ilo.org/dyn/ilossiadmin/ssimain.home?p_lang=en&amp;p_geoaid=764). Data include beneficiaries from contributory schemes and from the universal old age allowance. Consult also for reference the  Survey of elderly in Thailand 2007. http://service.nso.go.th/nso/nso_center/project/search_center/23project-en.htm   </t>
  </si>
  <si>
    <t>ILO Social security department (FB. Updated January 2013)</t>
  </si>
  <si>
    <t>Fiji National provident fund -  annual report section | http://www.myfnpf.com.fj/pages.cfm/about-fnpf/annual-reports/</t>
  </si>
  <si>
    <t xml:space="preserve">Australia Bureau of statistics (http://www.ausstats.abs.gov.au/) </t>
  </si>
  <si>
    <t>BNM Statistics - Bank Negara Malaysia. Includes Government Pension Scheme which is the only one providing cash periodic benefits and a social assistance programme targeting poor elderly with no family support.</t>
  </si>
  <si>
    <t>National provident fund (http://www.npf.ws/Publications/tabid/2532/language/en-US/Default.aspx // Accessed January 2013). The Samoa National provident fund provides the option for a retirement pension or full withdrawal. Since the majority of SNPF members take the option of full withdrawal, only 445 pensioners and 276 beneficiaries (i,e, 3,7 percent of persons age 55 and over in 2011).
(spouses) remain on the pension payroll.</t>
  </si>
  <si>
    <t>National statistical office of Mongolia. Statistical yearbook 2011.</t>
  </si>
  <si>
    <t>Retirement Fund Board (http://www.rfb.to/  // Accessed in January 2013). Only a minority of members opt for a regular pension once reaching pensionable age. In September 2010, the National Retirement Benefits Scheme (NRBS) Bill 2010 has been passed by the Legislative Assembly this month, which will provide a similar mandatory superannuation plan for the Private Sector and other organizations. No statistics available yet. (http://www.nrbf.to/  // Accessed January 2013)</t>
  </si>
  <si>
    <t>Iran Statistical Yearbook (http://www.amar.org.ir/Default.aspx?tabid=133 // Accessed January 2013). Corresponds to total number of insured as principal contributors and refers to the Social security organization and State retirement Fund.</t>
  </si>
  <si>
    <t>National statistical institute AZSTAT. Statistical Yearbook of Azerbaijan  (http://www.azstat.org/  // Accessed in January 2013 ). Social pensions database (Helpage international, http://www.pension-watch.net/about-social-pensions/about-social-pensions/social-pensions-database/ accessed September 2012) for the distinction between contributory and non contributory pensions. Eligible age for non contributory pension: 67 years old and over for men and 62 for women. For the calculation of the coverage the lower eligible age (statutory retirement age) is considered for consistency reasons.</t>
  </si>
  <si>
    <t>Tajikistan in Figures 2012 (http://www.ecosn.org/Statistics/StatisticalPublications.aspx   // Accessed January 2013)</t>
  </si>
  <si>
    <t>ILO Social security inquiry (http://www.ilo.org/dyn/ilossi/ssimain.home?p_lang=en&amp;p_geoaid=548) based on Vanuatu Provident Fund. Statistics and Annual reports. Mainly withdrawals.  (http://www.vnpf.com.vu/p/vnpf-index.html  // Accessed January 2013)</t>
  </si>
  <si>
    <t xml:space="preserve">Social security inquiry based on Asian development bank data (http://www.ilo.org/dyn/ilossiadmin/ssimain.home?p_lang=en&amp;p_geoaid=1004) based on </t>
  </si>
  <si>
    <t>China statistical yearbook 2012 (http://www.stats.gov.cn/tjsj/ndsj/2012/indexeh.htm) // Accessed January 2013. The indicator for China includes old age pension recipients from the New rural social pension plan introduced nationwide in 2009. This new pension has two components, a basic pension component financed by local and central government and a personal account component based on contributions from enrolled individuals. In relatively poor regions the central government will pay approximately 80 percent of the cost of the basic pension component and the local government will bear the rest. The first basic pension component justifies the inclusion into this indicator focusing on periodic cash benefit for elderly ensuring basic income security.</t>
  </si>
  <si>
    <t>Qatar</t>
  </si>
  <si>
    <t>Based on International Patterns of Pension Provision II. A Worldwide Overview of Facts and Figures, World Bank June 2012 (http://www-wds.worldbank.org/servlet/WDSContentServer/WDSP/IB/2012/06/21/000333038_20120621024626/Rendered/PDF/703190NWP0SPL000Box370035B00PUBLIC0.pdf)</t>
  </si>
  <si>
    <t>West Bank and Gaza</t>
  </si>
  <si>
    <r>
      <t>Based on International Patterns of Pension Provision II. A Worldwide Overview of Facts and Figures, World Bank June 2012 (</t>
    </r>
    <r>
      <rPr>
        <sz val="8"/>
        <rFont val="Calibri"/>
        <family val="2"/>
        <scheme val="minor"/>
      </rPr>
      <t>http://www-wds.worldbank.org/servlet/WDSContentServer/WDSP/IB/2012/06/21/000333038_20120621024626/Rendered/PDF/703190NWP0SPL000Box370035B00PUBLIC0.pdf</t>
    </r>
    <r>
      <rPr>
        <sz val="9"/>
        <rFont val="Calibri"/>
        <family val="2"/>
        <scheme val="minor"/>
      </rPr>
      <t>)</t>
    </r>
  </si>
  <si>
    <t>Ministry of Social Development. The Statistical Report 2011 (http://statistical-report-2011.msd.govt.nz/home // Accessed January 2013).</t>
  </si>
  <si>
    <t>GOSI (National social security institute) Statistical report 2011 (http://www.gosi.gov.sa/  // Accessed January 2013 ).</t>
  </si>
  <si>
    <t>Central Statistics Organisation. Statistical yearbook (http://cso.gov.af/en/page/7108)</t>
  </si>
  <si>
    <t>Yemen Central statistical organisation. Statistical Yearbook 2011 | http://www.cso-yemen.org/index.php  Accessed January 2013</t>
  </si>
  <si>
    <t>Sri Lanka Department of pensions (http://www.pensions.gov.lk/index.php?option=com_content&amp;view=frontpage&amp;Itemid=1&amp;lang=en // Accessed January 2013) and Sri Lanka Department of Census and Statistics. Statistical Abtract 2010. Number of contributors under the widows and orphans and widowers and orphans pensions, 2003 - 2009 which is Sri Lanka, the only mandatory contributory scheme provided pensions, i.e. monthly cash periodic benefits).  Note: This indicator refers to contributory mandatory schemes providing pensions for people above statutory retirement age (i.e.: it excludes PSPS which is a non contributory schemes; EPF and ETF providing lump-sum and the 3 voluntary social security schemes Farmers’ Pension and Social Security Benefit Scheme, Fishermen’s Pension and Social Security Benefit Scheme and Social Pension and Social Security Benefit Scheme (Initially for Self-employed only) which are voluntary and  provide either lump-sum or periodic benefits.  (http://www.statistics.gov.lk/abstract2010/Pages/index.htm // Accessed January 2013).</t>
  </si>
  <si>
    <r>
      <rPr>
        <b/>
        <i/>
        <sz val="8"/>
        <rFont val="Calibri"/>
        <family val="2"/>
        <scheme val="minor"/>
      </rPr>
      <t>Interpretation</t>
    </r>
    <r>
      <rPr>
        <sz val="8"/>
        <rFont val="Calibri"/>
        <family val="2"/>
        <scheme val="minor"/>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</si>
  <si>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ILO Social security inquiry (http://www.ilo.org/dyn/ilossiadmin/ssimain.home?p_lang=en&amp;p_geoaid=608) based on  Asian Development Bank. Social Protection Index database. Are considered as non contributory schemes the old age grant started in 2011 and the retirement Program for Veterans.</t>
  </si>
</sst>
</file>

<file path=xl/styles.xml><?xml version="1.0" encoding="utf-8"?>
<styleSheet xmlns="http://schemas.openxmlformats.org/spreadsheetml/2006/main">
  <numFmts count="1">
    <numFmt numFmtId="164" formatCode="0.0"/>
  </numFmts>
  <fonts count="29">
    <font>
      <sz val="10"/>
      <name val="Arial"/>
    </font>
    <font>
      <sz val="8"/>
      <name val="Arial"/>
      <family val="2"/>
    </font>
    <font>
      <b/>
      <sz val="8"/>
      <name val="Arial"/>
      <family val="2"/>
    </font>
    <font>
      <sz val="8"/>
      <name val="Arial"/>
      <family val="2"/>
    </font>
    <font>
      <b/>
      <i/>
      <sz val="8"/>
      <name val="Arial"/>
      <family val="2"/>
    </font>
    <font>
      <sz val="9"/>
      <name val="Calibri"/>
      <family val="2"/>
    </font>
    <font>
      <sz val="12"/>
      <name val="Calibri"/>
      <family val="2"/>
    </font>
    <font>
      <b/>
      <sz val="14"/>
      <color rgb="FF000000"/>
      <name val="Arial"/>
      <family val="2"/>
    </font>
    <font>
      <sz val="14"/>
      <color rgb="FF000000"/>
      <name val="Arial"/>
      <family val="2"/>
    </font>
    <font>
      <sz val="8"/>
      <color theme="2" tint="-0.749992370372631"/>
      <name val="Calibri"/>
      <family val="2"/>
      <scheme val="minor"/>
    </font>
    <font>
      <sz val="10"/>
      <color theme="2" tint="-0.749992370372631"/>
      <name val="Calibri"/>
      <family val="2"/>
      <scheme val="minor"/>
    </font>
    <font>
      <sz val="11"/>
      <color theme="2" tint="-0.749992370372631"/>
      <name val="Calibri"/>
      <family val="2"/>
    </font>
    <font>
      <b/>
      <sz val="11"/>
      <color theme="2" tint="-0.749992370372631"/>
      <name val="Calibri"/>
      <family val="2"/>
    </font>
    <font>
      <sz val="11"/>
      <color theme="2" tint="-0.749992370372631"/>
      <name val="Arial"/>
      <family val="2"/>
    </font>
    <font>
      <b/>
      <sz val="8"/>
      <color theme="2" tint="-0.749992370372631"/>
      <name val="Calibri"/>
      <family val="2"/>
      <scheme val="minor"/>
    </font>
    <font>
      <sz val="9"/>
      <name val="Calibri"/>
      <family val="2"/>
      <scheme val="minor"/>
    </font>
    <font>
      <sz val="9"/>
      <color theme="1"/>
      <name val="Calibri"/>
      <family val="2"/>
      <scheme val="minor"/>
    </font>
    <font>
      <sz val="9"/>
      <color rgb="FF0C0C0C"/>
      <name val="Calibri"/>
      <family val="2"/>
      <scheme val="minor"/>
    </font>
    <font>
      <sz val="11"/>
      <name val="Calibri"/>
      <family val="2"/>
      <scheme val="minor"/>
    </font>
    <font>
      <sz val="11"/>
      <color indexed="8"/>
      <name val="Calibri"/>
      <family val="2"/>
      <scheme val="minor"/>
    </font>
    <font>
      <sz val="8"/>
      <name val="Calibri"/>
      <family val="2"/>
      <scheme val="minor"/>
    </font>
    <font>
      <sz val="8"/>
      <name val="Calibri"/>
      <family val="2"/>
    </font>
    <font>
      <sz val="12"/>
      <color theme="0"/>
      <name val="Calibri"/>
      <family val="2"/>
      <scheme val="minor"/>
    </font>
    <font>
      <sz val="9"/>
      <color theme="0"/>
      <name val="Calibri"/>
      <family val="2"/>
      <scheme val="minor"/>
    </font>
    <font>
      <b/>
      <i/>
      <sz val="8"/>
      <name val="Calibri"/>
      <family val="2"/>
      <scheme val="minor"/>
    </font>
    <font>
      <i/>
      <sz val="8"/>
      <name val="Calibri"/>
      <family val="2"/>
      <scheme val="minor"/>
    </font>
    <font>
      <b/>
      <sz val="8"/>
      <name val="Calibri"/>
      <family val="2"/>
      <scheme val="minor"/>
    </font>
    <font>
      <b/>
      <sz val="8"/>
      <color indexed="9"/>
      <name val="Calibri"/>
      <family val="2"/>
      <scheme val="minor"/>
    </font>
    <font>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9">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theme="0"/>
      </top>
      <bottom style="thin">
        <color theme="0"/>
      </bottom>
      <diagonal/>
    </border>
    <border>
      <left/>
      <right/>
      <top style="hair">
        <color auto="1"/>
      </top>
      <bottom/>
      <diagonal/>
    </border>
    <border>
      <left/>
      <right/>
      <top/>
      <bottom style="hair">
        <color auto="1"/>
      </bottom>
      <diagonal/>
    </border>
  </borders>
  <cellStyleXfs count="2">
    <xf numFmtId="0" fontId="0" fillId="0" borderId="0"/>
    <xf numFmtId="0" fontId="3" fillId="0" borderId="0"/>
  </cellStyleXfs>
  <cellXfs count="95">
    <xf numFmtId="0" fontId="0" fillId="0" borderId="0" xfId="0"/>
    <xf numFmtId="0" fontId="1" fillId="2" borderId="0" xfId="0" applyFont="1" applyFill="1" applyBorder="1" applyAlignment="1">
      <alignment wrapText="1"/>
    </xf>
    <xf numFmtId="0" fontId="4" fillId="2" borderId="0" xfId="0" applyFont="1" applyFill="1" applyBorder="1" applyAlignment="1">
      <alignment wrapText="1"/>
    </xf>
    <xf numFmtId="0" fontId="1" fillId="3" borderId="0" xfId="0" applyFont="1" applyFill="1" applyBorder="1" applyAlignment="1">
      <alignment wrapText="1"/>
    </xf>
    <xf numFmtId="0" fontId="5" fillId="2" borderId="0" xfId="0" applyFont="1" applyFill="1" applyBorder="1" applyAlignment="1">
      <alignment wrapText="1"/>
    </xf>
    <xf numFmtId="0" fontId="5" fillId="2" borderId="2" xfId="0" applyFont="1" applyFill="1" applyBorder="1" applyAlignment="1">
      <alignment wrapText="1"/>
    </xf>
    <xf numFmtId="0" fontId="5" fillId="2" borderId="1" xfId="0" applyFont="1" applyFill="1" applyBorder="1" applyAlignment="1">
      <alignment wrapText="1"/>
    </xf>
    <xf numFmtId="0" fontId="6" fillId="2" borderId="0" xfId="0" applyFont="1" applyFill="1" applyBorder="1" applyAlignment="1">
      <alignment wrapText="1"/>
    </xf>
    <xf numFmtId="0" fontId="1" fillId="2" borderId="2" xfId="0" applyFont="1" applyFill="1" applyBorder="1" applyAlignment="1">
      <alignment wrapText="1"/>
    </xf>
    <xf numFmtId="0" fontId="1" fillId="2" borderId="1" xfId="0" applyFont="1" applyFill="1" applyBorder="1" applyAlignment="1">
      <alignment wrapText="1"/>
    </xf>
    <xf numFmtId="164" fontId="5" fillId="2" borderId="2" xfId="0" applyNumberFormat="1" applyFont="1" applyFill="1" applyBorder="1" applyAlignment="1">
      <alignment wrapText="1"/>
    </xf>
    <xf numFmtId="164" fontId="5" fillId="2" borderId="1" xfId="0" applyNumberFormat="1" applyFont="1" applyFill="1" applyBorder="1" applyAlignment="1">
      <alignment wrapText="1"/>
    </xf>
    <xf numFmtId="0" fontId="5" fillId="2" borderId="0" xfId="0" applyFont="1" applyFill="1" applyBorder="1" applyAlignment="1">
      <alignment horizontal="right" wrapText="1"/>
    </xf>
    <xf numFmtId="0" fontId="5" fillId="2" borderId="2" xfId="0" applyFont="1" applyFill="1" applyBorder="1" applyAlignment="1">
      <alignment horizontal="right" wrapText="1"/>
    </xf>
    <xf numFmtId="0" fontId="5" fillId="2" borderId="1" xfId="0" applyFont="1" applyFill="1" applyBorder="1" applyAlignment="1">
      <alignment horizontal="right" wrapText="1"/>
    </xf>
    <xf numFmtId="0" fontId="1" fillId="2" borderId="0" xfId="0" applyFont="1" applyFill="1" applyBorder="1" applyAlignment="1">
      <alignment horizontal="righ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center" wrapText="1"/>
    </xf>
    <xf numFmtId="0" fontId="5" fillId="2" borderId="3" xfId="0" applyFont="1" applyFill="1" applyBorder="1" applyAlignment="1">
      <alignment wrapText="1"/>
    </xf>
    <xf numFmtId="164" fontId="5" fillId="2" borderId="3" xfId="0" applyNumberFormat="1" applyFont="1" applyFill="1" applyBorder="1" applyAlignment="1">
      <alignment wrapText="1"/>
    </xf>
    <xf numFmtId="0" fontId="5" fillId="2" borderId="3" xfId="0" applyFont="1" applyFill="1" applyBorder="1" applyAlignment="1">
      <alignment horizontal="right" wrapText="1"/>
    </xf>
    <xf numFmtId="0" fontId="1" fillId="2" borderId="3" xfId="0" applyFont="1" applyFill="1" applyBorder="1" applyAlignment="1">
      <alignment wrapText="1"/>
    </xf>
    <xf numFmtId="164" fontId="1" fillId="2" borderId="0" xfId="0" applyNumberFormat="1" applyFont="1" applyFill="1" applyBorder="1" applyAlignment="1">
      <alignment horizontal="center" wrapText="1"/>
    </xf>
    <xf numFmtId="1" fontId="1" fillId="5" borderId="0" xfId="0" applyNumberFormat="1" applyFont="1" applyFill="1" applyBorder="1" applyAlignment="1">
      <alignment horizontal="right" wrapText="1"/>
    </xf>
    <xf numFmtId="0" fontId="1" fillId="5" borderId="0" xfId="0" applyFont="1" applyFill="1" applyBorder="1" applyAlignment="1">
      <alignment wrapText="1"/>
    </xf>
    <xf numFmtId="1" fontId="1" fillId="2" borderId="2" xfId="0" applyNumberFormat="1" applyFont="1" applyFill="1" applyBorder="1" applyAlignment="1">
      <alignment horizontal="right" wrapText="1"/>
    </xf>
    <xf numFmtId="164" fontId="1" fillId="2" borderId="2" xfId="0" applyNumberFormat="1" applyFont="1" applyFill="1" applyBorder="1" applyAlignment="1">
      <alignment wrapText="1"/>
    </xf>
    <xf numFmtId="1" fontId="1" fillId="2" borderId="1" xfId="0" applyNumberFormat="1" applyFont="1" applyFill="1" applyBorder="1" applyAlignment="1">
      <alignment horizontal="right" wrapText="1"/>
    </xf>
    <xf numFmtId="164" fontId="1" fillId="2" borderId="1" xfId="0" applyNumberFormat="1" applyFont="1" applyFill="1" applyBorder="1" applyAlignment="1">
      <alignment wrapText="1"/>
    </xf>
    <xf numFmtId="1" fontId="1" fillId="2" borderId="3" xfId="0" applyNumberFormat="1" applyFont="1" applyFill="1" applyBorder="1" applyAlignment="1">
      <alignment horizontal="right" wrapText="1"/>
    </xf>
    <xf numFmtId="164" fontId="1" fillId="2" borderId="3" xfId="0" applyNumberFormat="1" applyFont="1" applyFill="1" applyBorder="1" applyAlignment="1">
      <alignment wrapText="1"/>
    </xf>
    <xf numFmtId="164" fontId="10" fillId="3" borderId="0" xfId="0" applyNumberFormat="1" applyFont="1" applyFill="1" applyBorder="1" applyAlignment="1">
      <alignment horizontal="center" wrapText="1"/>
    </xf>
    <xf numFmtId="0" fontId="11" fillId="5" borderId="4" xfId="0" applyFont="1" applyFill="1" applyBorder="1" applyAlignment="1">
      <alignment horizontal="right" wrapText="1"/>
    </xf>
    <xf numFmtId="0" fontId="12" fillId="5" borderId="4" xfId="0" applyFont="1" applyFill="1" applyBorder="1" applyAlignment="1">
      <alignment horizontal="right" wrapText="1"/>
    </xf>
    <xf numFmtId="164" fontId="12" fillId="5" borderId="4" xfId="0" applyNumberFormat="1" applyFont="1" applyFill="1" applyBorder="1" applyAlignment="1">
      <alignment horizontal="right" wrapText="1"/>
    </xf>
    <xf numFmtId="1" fontId="12" fillId="5" borderId="4" xfId="0" applyNumberFormat="1" applyFont="1" applyFill="1" applyBorder="1" applyAlignment="1">
      <alignment horizontal="right" wrapText="1"/>
    </xf>
    <xf numFmtId="0" fontId="13" fillId="5" borderId="4" xfId="0" applyFont="1" applyFill="1" applyBorder="1" applyAlignment="1">
      <alignmen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5" borderId="5" xfId="0" applyNumberFormat="1" applyFont="1" applyFill="1" applyBorder="1" applyAlignment="1">
      <alignment horizontal="right" wrapText="1"/>
    </xf>
    <xf numFmtId="0" fontId="1" fillId="5" borderId="5" xfId="0" applyFont="1" applyFill="1" applyBorder="1" applyAlignment="1">
      <alignment wrapText="1"/>
    </xf>
    <xf numFmtId="0" fontId="1" fillId="5" borderId="0" xfId="0" applyFont="1" applyFill="1" applyBorder="1" applyAlignment="1">
      <alignment horizontal="right" wrapText="1"/>
    </xf>
    <xf numFmtId="0" fontId="15" fillId="3" borderId="0" xfId="0" applyFont="1" applyFill="1" applyBorder="1" applyAlignment="1">
      <alignment vertical="top" wrapText="1"/>
    </xf>
    <xf numFmtId="0" fontId="15" fillId="2" borderId="0" xfId="0" applyFont="1" applyFill="1" applyBorder="1" applyAlignment="1">
      <alignment wrapText="1"/>
    </xf>
    <xf numFmtId="0" fontId="16" fillId="3" borderId="0" xfId="0" applyFont="1" applyFill="1" applyBorder="1" applyAlignment="1">
      <alignment vertical="top" wrapText="1"/>
    </xf>
    <xf numFmtId="0" fontId="17" fillId="0" borderId="0" xfId="0" applyFont="1"/>
    <xf numFmtId="0" fontId="18" fillId="5" borderId="6" xfId="0" applyFont="1" applyFill="1" applyBorder="1" applyAlignment="1">
      <alignment horizontal="right" vertical="top" wrapText="1"/>
    </xf>
    <xf numFmtId="0" fontId="18" fillId="5" borderId="6" xfId="0" applyFont="1" applyFill="1" applyBorder="1" applyAlignment="1">
      <alignment horizontal="right" vertical="top"/>
    </xf>
    <xf numFmtId="0" fontId="19" fillId="5" borderId="6" xfId="0" applyFont="1" applyFill="1" applyBorder="1" applyAlignment="1">
      <alignment horizontal="right" vertical="top" wrapText="1"/>
    </xf>
    <xf numFmtId="0" fontId="5" fillId="2" borderId="7" xfId="0" applyFont="1" applyFill="1" applyBorder="1" applyAlignment="1">
      <alignment wrapText="1"/>
    </xf>
    <xf numFmtId="164" fontId="5" fillId="2" borderId="7" xfId="0" applyNumberFormat="1" applyFont="1" applyFill="1" applyBorder="1" applyAlignment="1">
      <alignment wrapText="1"/>
    </xf>
    <xf numFmtId="0" fontId="5" fillId="2" borderId="7" xfId="0" applyFont="1" applyFill="1" applyBorder="1" applyAlignment="1">
      <alignment horizontal="right" wrapText="1"/>
    </xf>
    <xf numFmtId="0" fontId="1" fillId="2" borderId="7" xfId="0" applyFont="1" applyFill="1" applyBorder="1" applyAlignment="1">
      <alignment wrapText="1"/>
    </xf>
    <xf numFmtId="0" fontId="5" fillId="2" borderId="8" xfId="0" applyFont="1" applyFill="1" applyBorder="1" applyAlignment="1">
      <alignment wrapText="1"/>
    </xf>
    <xf numFmtId="164" fontId="5" fillId="2" borderId="8" xfId="0" applyNumberFormat="1" applyFont="1" applyFill="1" applyBorder="1" applyAlignment="1">
      <alignment wrapText="1"/>
    </xf>
    <xf numFmtId="0" fontId="5" fillId="2" borderId="8" xfId="0" applyFont="1" applyFill="1" applyBorder="1" applyAlignment="1">
      <alignment horizontal="right" wrapText="1"/>
    </xf>
    <xf numFmtId="0" fontId="1" fillId="2" borderId="8" xfId="0" applyFont="1" applyFill="1" applyBorder="1" applyAlignment="1">
      <alignment wrapText="1"/>
    </xf>
    <xf numFmtId="0" fontId="21" fillId="3" borderId="1" xfId="0" applyFont="1" applyFill="1" applyBorder="1" applyAlignment="1">
      <alignment wrapText="1"/>
    </xf>
    <xf numFmtId="0" fontId="5" fillId="3" borderId="1" xfId="0" applyFont="1" applyFill="1" applyBorder="1" applyAlignment="1">
      <alignment wrapText="1"/>
    </xf>
    <xf numFmtId="164" fontId="5" fillId="3" borderId="1" xfId="0" applyNumberFormat="1" applyFont="1" applyFill="1" applyBorder="1" applyAlignment="1">
      <alignment wrapText="1"/>
    </xf>
    <xf numFmtId="0" fontId="5" fillId="3" borderId="1" xfId="0" applyFont="1" applyFill="1" applyBorder="1" applyAlignment="1">
      <alignment horizontal="right" wrapText="1"/>
    </xf>
    <xf numFmtId="0" fontId="1" fillId="3" borderId="1" xfId="0" applyFont="1" applyFill="1" applyBorder="1" applyAlignment="1">
      <alignment wrapText="1"/>
    </xf>
    <xf numFmtId="0" fontId="23" fillId="6" borderId="0" xfId="0" applyFont="1" applyFill="1" applyBorder="1" applyAlignment="1">
      <alignment horizontal="right"/>
    </xf>
    <xf numFmtId="0" fontId="22" fillId="6" borderId="0" xfId="0" applyFont="1" applyFill="1" applyBorder="1"/>
    <xf numFmtId="0" fontId="20" fillId="3" borderId="0" xfId="0" applyFont="1" applyFill="1" applyBorder="1"/>
    <xf numFmtId="0" fontId="15" fillId="3" borderId="0" xfId="0" applyFont="1" applyFill="1" applyBorder="1" applyAlignment="1">
      <alignment horizontal="right"/>
    </xf>
    <xf numFmtId="0" fontId="20" fillId="3" borderId="0" xfId="0" applyFont="1" applyFill="1" applyBorder="1" applyAlignment="1">
      <alignment wrapText="1"/>
    </xf>
    <xf numFmtId="0" fontId="20" fillId="4" borderId="0" xfId="0" applyFont="1" applyFill="1" applyBorder="1" applyAlignment="1">
      <alignment wrapText="1"/>
    </xf>
    <xf numFmtId="0" fontId="15" fillId="3" borderId="0" xfId="0" applyFont="1" applyFill="1" applyBorder="1" applyAlignment="1">
      <alignment horizontal="right" wrapText="1"/>
    </xf>
    <xf numFmtId="0" fontId="26" fillId="2" borderId="0" xfId="0" applyFont="1" applyFill="1" applyBorder="1" applyAlignment="1">
      <alignment vertical="top" wrapText="1"/>
    </xf>
    <xf numFmtId="164" fontId="15" fillId="2" borderId="0" xfId="0" applyNumberFormat="1" applyFont="1" applyFill="1" applyBorder="1" applyAlignment="1">
      <alignment horizontal="right" wrapText="1"/>
    </xf>
    <xf numFmtId="1" fontId="20" fillId="2" borderId="0" xfId="0" applyNumberFormat="1" applyFont="1" applyFill="1" applyBorder="1" applyAlignment="1">
      <alignment horizontal="right" wrapText="1"/>
    </xf>
    <xf numFmtId="0" fontId="20" fillId="2" borderId="0" xfId="0" applyFont="1" applyFill="1" applyBorder="1" applyAlignment="1">
      <alignment vertical="top" wrapText="1"/>
    </xf>
    <xf numFmtId="0" fontId="28" fillId="2" borderId="0" xfId="0" applyFont="1" applyFill="1" applyBorder="1" applyAlignment="1">
      <alignment vertical="top" wrapText="1"/>
    </xf>
    <xf numFmtId="0" fontId="15" fillId="2" borderId="0" xfId="0" applyFont="1" applyFill="1" applyBorder="1" applyAlignment="1">
      <alignment horizontal="right" wrapText="1"/>
    </xf>
    <xf numFmtId="0" fontId="28" fillId="2" borderId="0" xfId="0" applyFont="1" applyFill="1" applyBorder="1" applyAlignment="1">
      <alignment wrapText="1"/>
    </xf>
    <xf numFmtId="0" fontId="7" fillId="0" borderId="0" xfId="0" applyFont="1" applyAlignment="1">
      <alignment horizontal="left" wrapText="1" readingOrder="1"/>
    </xf>
    <xf numFmtId="0" fontId="0" fillId="0" borderId="0" xfId="0" applyAlignment="1">
      <alignment wrapText="1"/>
    </xf>
    <xf numFmtId="0" fontId="14" fillId="2" borderId="0" xfId="0" applyFont="1" applyFill="1" applyBorder="1" applyAlignment="1">
      <alignment wrapText="1"/>
    </xf>
    <xf numFmtId="164" fontId="9" fillId="2" borderId="0" xfId="0" applyNumberFormat="1" applyFont="1" applyFill="1" applyBorder="1" applyAlignment="1">
      <alignment horizontal="center" wrapText="1"/>
    </xf>
    <xf numFmtId="1" fontId="9" fillId="2" borderId="0" xfId="0" applyNumberFormat="1" applyFont="1" applyFill="1" applyBorder="1" applyAlignment="1">
      <alignment horizontal="righ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20" fillId="2" borderId="0" xfId="0" applyFont="1" applyFill="1" applyBorder="1" applyAlignment="1">
      <alignment vertical="top" wrapText="1"/>
    </xf>
    <xf numFmtId="0" fontId="28" fillId="0" borderId="0" xfId="0" applyFont="1" applyBorder="1" applyAlignment="1">
      <alignment vertical="top" wrapText="1"/>
    </xf>
    <xf numFmtId="0" fontId="24" fillId="2" borderId="0" xfId="1" applyFont="1" applyFill="1" applyBorder="1" applyAlignment="1">
      <alignment horizontal="left" wrapText="1"/>
    </xf>
    <xf numFmtId="0" fontId="25" fillId="2" borderId="0" xfId="0" applyFont="1" applyFill="1" applyBorder="1" applyAlignment="1">
      <alignment horizontal="left" wrapText="1"/>
    </xf>
    <xf numFmtId="0" fontId="20" fillId="2" borderId="0" xfId="0" applyFont="1" applyFill="1" applyBorder="1" applyAlignment="1">
      <alignment horizontal="left" wrapText="1"/>
    </xf>
    <xf numFmtId="0" fontId="26" fillId="2" borderId="0" xfId="0" applyFont="1" applyFill="1" applyBorder="1" applyAlignment="1">
      <alignment vertical="top" wrapText="1"/>
    </xf>
    <xf numFmtId="0" fontId="27" fillId="6" borderId="0" xfId="0" applyFont="1" applyFill="1" applyBorder="1" applyAlignment="1">
      <alignment vertical="top" wrapText="1"/>
    </xf>
    <xf numFmtId="0" fontId="28" fillId="6" borderId="0" xfId="0" applyFont="1" applyFill="1" applyBorder="1" applyAlignment="1">
      <alignment vertical="top" wrapText="1"/>
    </xf>
    <xf numFmtId="0" fontId="24" fillId="2" borderId="0" xfId="0" applyFont="1" applyFill="1" applyBorder="1" applyAlignment="1">
      <alignment vertical="top"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Asia | </a:t>
            </a:r>
            <a:r>
              <a:rPr lang="en-US" sz="1600" b="0"/>
              <a:t>Old-age pensioners as a </a:t>
            </a:r>
            <a:r>
              <a:rPr lang="en-US" sz="1600" b="0" i="0" u="none" strike="noStrike" kern="1200" baseline="0">
                <a:solidFill>
                  <a:sysClr val="windowText" lastClr="000000"/>
                </a:solidFill>
                <a:latin typeface="+mn-lt"/>
                <a:ea typeface="+mn-ea"/>
                <a:cs typeface="+mn-cs"/>
              </a:rPr>
              <a:t>proportion </a:t>
            </a:r>
            <a:r>
              <a:rPr lang="en-GB" sz="1600" b="0" i="0" u="none" strike="noStrike" kern="1200" baseline="0" smtClean="0">
                <a:solidFill>
                  <a:sysClr val="windowText" lastClr="000000"/>
                </a:solidFill>
                <a:latin typeface="+mn-lt"/>
                <a:ea typeface="+mn-ea"/>
                <a:cs typeface="+mn-cs"/>
              </a:rPr>
              <a:t>of population</a:t>
            </a:r>
            <a:r>
              <a:rPr lang="en-US" sz="1600" b="0" i="0" u="none" strike="noStrike" kern="1200" baseline="0">
                <a:solidFill>
                  <a:sysClr val="windowText" lastClr="000000"/>
                </a:solidFill>
                <a:latin typeface="+mn-lt"/>
                <a:ea typeface="+mn-ea"/>
                <a:cs typeface="+mn-cs"/>
              </a:rPr>
              <a:t>above </a:t>
            </a:r>
            <a:r>
              <a:rPr lang="en-US" sz="1600" b="0" baseline="0"/>
              <a:t>retirement age</a:t>
            </a:r>
            <a:r>
              <a:rPr lang="en-US" sz="1600" b="0"/>
              <a:t> (%)</a:t>
            </a:r>
          </a:p>
        </c:rich>
      </c:tx>
      <c:overlay val="1"/>
    </c:title>
    <c:plotArea>
      <c:layout>
        <c:manualLayout>
          <c:layoutTarget val="inner"/>
          <c:xMode val="edge"/>
          <c:yMode val="edge"/>
          <c:x val="8.3038263530360548E-2"/>
          <c:y val="0.10048495469309585"/>
          <c:w val="0.81250106701864955"/>
          <c:h val="0.61659300700036868"/>
        </c:manualLayout>
      </c:layout>
      <c:barChart>
        <c:barDir val="col"/>
        <c:grouping val="clustered"/>
        <c:ser>
          <c:idx val="0"/>
          <c:order val="0"/>
          <c:tx>
            <c:strRef>
              <c:f>'Data for Graphs Asia'!$C$3</c:f>
              <c:strCache>
                <c:ptCount val="1"/>
                <c:pt idx="0">
                  <c:v>Total</c:v>
                </c:pt>
              </c:strCache>
            </c:strRef>
          </c:tx>
          <c:spPr>
            <a:solidFill>
              <a:schemeClr val="accent1">
                <a:lumMod val="75000"/>
              </a:schemeClr>
            </a:solidFill>
          </c:spPr>
          <c:cat>
            <c:strRef>
              <c:f>'Data for Graphs Asia'!$A$5:$B$55</c:f>
              <c:strCache>
                <c:ptCount val="51"/>
                <c:pt idx="0">
                  <c:v>Papua New Guinea</c:v>
                </c:pt>
                <c:pt idx="1">
                  <c:v>Tonga</c:v>
                </c:pt>
                <c:pt idx="2">
                  <c:v>Pakistan</c:v>
                </c:pt>
                <c:pt idx="3">
                  <c:v>Bhutan</c:v>
                </c:pt>
                <c:pt idx="4">
                  <c:v>Vanuatu</c:v>
                </c:pt>
                <c:pt idx="5">
                  <c:v>Samoa</c:v>
                </c:pt>
                <c:pt idx="6">
                  <c:v>Cambodia</c:v>
                </c:pt>
                <c:pt idx="7">
                  <c:v>Lao People's Dem. Rep.</c:v>
                </c:pt>
                <c:pt idx="8">
                  <c:v>Qatar</c:v>
                </c:pt>
                <c:pt idx="9">
                  <c:v>West Bank and Gaza</c:v>
                </c:pt>
                <c:pt idx="10">
                  <c:v>Indonesia</c:v>
                </c:pt>
                <c:pt idx="11">
                  <c:v>Yemen </c:v>
                </c:pt>
                <c:pt idx="12">
                  <c:v>Fiji</c:v>
                </c:pt>
                <c:pt idx="13">
                  <c:v>Afghanistan</c:v>
                </c:pt>
                <c:pt idx="14">
                  <c:v>Solomon Islands</c:v>
                </c:pt>
                <c:pt idx="15">
                  <c:v>Syrian Arab Republic</c:v>
                </c:pt>
                <c:pt idx="16">
                  <c:v>Sri Lanka</c:v>
                </c:pt>
                <c:pt idx="17">
                  <c:v>Tuvalu</c:v>
                </c:pt>
                <c:pt idx="18">
                  <c:v>Malaysia</c:v>
                </c:pt>
                <c:pt idx="19">
                  <c:v>Lebanon</c:v>
                </c:pt>
                <c:pt idx="20">
                  <c:v>India</c:v>
                </c:pt>
                <c:pt idx="21">
                  <c:v>Oman</c:v>
                </c:pt>
                <c:pt idx="22">
                  <c:v>Iran, Islamic Rep. of</c:v>
                </c:pt>
                <c:pt idx="23">
                  <c:v>Kuwait</c:v>
                </c:pt>
                <c:pt idx="24">
                  <c:v>Philippines</c:v>
                </c:pt>
                <c:pt idx="25">
                  <c:v>Bangladesh</c:v>
                </c:pt>
                <c:pt idx="26">
                  <c:v>Viet Nam</c:v>
                </c:pt>
                <c:pt idx="27">
                  <c:v>Bahrain</c:v>
                </c:pt>
                <c:pt idx="28">
                  <c:v>Jordan</c:v>
                </c:pt>
                <c:pt idx="29">
                  <c:v>Thailand</c:v>
                </c:pt>
                <c:pt idx="30">
                  <c:v>Palau</c:v>
                </c:pt>
                <c:pt idx="31">
                  <c:v>Iraq</c:v>
                </c:pt>
                <c:pt idx="32">
                  <c:v>Nauru</c:v>
                </c:pt>
                <c:pt idx="33">
                  <c:v>Nepal</c:v>
                </c:pt>
                <c:pt idx="34">
                  <c:v>Marshall Islands</c:v>
                </c:pt>
                <c:pt idx="35">
                  <c:v>Hong Kong, China</c:v>
                </c:pt>
                <c:pt idx="36">
                  <c:v>Israel</c:v>
                </c:pt>
                <c:pt idx="37">
                  <c:v>Korea, Republic of</c:v>
                </c:pt>
                <c:pt idx="38">
                  <c:v>Armenia</c:v>
                </c:pt>
                <c:pt idx="39">
                  <c:v>Tajikistan</c:v>
                </c:pt>
                <c:pt idx="40">
                  <c:v>Japan</c:v>
                </c:pt>
                <c:pt idx="41">
                  <c:v>Australia</c:v>
                </c:pt>
                <c:pt idx="42">
                  <c:v>Azerbaijan</c:v>
                </c:pt>
                <c:pt idx="43">
                  <c:v>Brunei Darussalam</c:v>
                </c:pt>
                <c:pt idx="44">
                  <c:v>Maldives</c:v>
                </c:pt>
                <c:pt idx="45">
                  <c:v>Georgia</c:v>
                </c:pt>
                <c:pt idx="46">
                  <c:v>China</c:v>
                </c:pt>
                <c:pt idx="47">
                  <c:v>New Zealand</c:v>
                </c:pt>
                <c:pt idx="48">
                  <c:v>Kazakhstan</c:v>
                </c:pt>
                <c:pt idx="49">
                  <c:v>Uzbekistan</c:v>
                </c:pt>
                <c:pt idx="50">
                  <c:v>Kyrgyzstan</c:v>
                </c:pt>
              </c:strCache>
            </c:strRef>
          </c:cat>
          <c:val>
            <c:numRef>
              <c:f>'Data for Graphs Asia'!$C$5:$C$55</c:f>
              <c:numCache>
                <c:formatCode>0.0</c:formatCode>
                <c:ptCount val="51"/>
                <c:pt idx="0">
                  <c:v>0.9</c:v>
                </c:pt>
                <c:pt idx="1">
                  <c:v>1</c:v>
                </c:pt>
                <c:pt idx="2">
                  <c:v>2.2999999999999998</c:v>
                </c:pt>
                <c:pt idx="3">
                  <c:v>3.2</c:v>
                </c:pt>
                <c:pt idx="4">
                  <c:v>3.5</c:v>
                </c:pt>
                <c:pt idx="5">
                  <c:v>3.7</c:v>
                </c:pt>
                <c:pt idx="6">
                  <c:v>5</c:v>
                </c:pt>
                <c:pt idx="7">
                  <c:v>5.6</c:v>
                </c:pt>
                <c:pt idx="8">
                  <c:v>7.9</c:v>
                </c:pt>
                <c:pt idx="9">
                  <c:v>8</c:v>
                </c:pt>
                <c:pt idx="10">
                  <c:v>8.1</c:v>
                </c:pt>
                <c:pt idx="11">
                  <c:v>8.5</c:v>
                </c:pt>
                <c:pt idx="12">
                  <c:v>10.6</c:v>
                </c:pt>
                <c:pt idx="13">
                  <c:v>10.7</c:v>
                </c:pt>
                <c:pt idx="14">
                  <c:v>13.1</c:v>
                </c:pt>
                <c:pt idx="15">
                  <c:v>16.7</c:v>
                </c:pt>
                <c:pt idx="16">
                  <c:v>17.100000000000001</c:v>
                </c:pt>
                <c:pt idx="17">
                  <c:v>19.5</c:v>
                </c:pt>
                <c:pt idx="18">
                  <c:v>19.8</c:v>
                </c:pt>
                <c:pt idx="19">
                  <c:v>23.1</c:v>
                </c:pt>
                <c:pt idx="20">
                  <c:v>24.1</c:v>
                </c:pt>
                <c:pt idx="21">
                  <c:v>24.7</c:v>
                </c:pt>
                <c:pt idx="22">
                  <c:v>26.4</c:v>
                </c:pt>
                <c:pt idx="23">
                  <c:v>27.3</c:v>
                </c:pt>
                <c:pt idx="24">
                  <c:v>28.5</c:v>
                </c:pt>
                <c:pt idx="25">
                  <c:v>31.7</c:v>
                </c:pt>
                <c:pt idx="26">
                  <c:v>34.5</c:v>
                </c:pt>
                <c:pt idx="27">
                  <c:v>40.1</c:v>
                </c:pt>
                <c:pt idx="28">
                  <c:v>42.2</c:v>
                </c:pt>
                <c:pt idx="29">
                  <c:v>47.4</c:v>
                </c:pt>
                <c:pt idx="30">
                  <c:v>48</c:v>
                </c:pt>
                <c:pt idx="31">
                  <c:v>56</c:v>
                </c:pt>
                <c:pt idx="32">
                  <c:v>56.5</c:v>
                </c:pt>
                <c:pt idx="33">
                  <c:v>62.5</c:v>
                </c:pt>
                <c:pt idx="34">
                  <c:v>64.2</c:v>
                </c:pt>
                <c:pt idx="35">
                  <c:v>72.900000000000006</c:v>
                </c:pt>
                <c:pt idx="36">
                  <c:v>73.599999999999994</c:v>
                </c:pt>
                <c:pt idx="37">
                  <c:v>77.599999999999994</c:v>
                </c:pt>
                <c:pt idx="38">
                  <c:v>80</c:v>
                </c:pt>
                <c:pt idx="39">
                  <c:v>80.169803779236716</c:v>
                </c:pt>
                <c:pt idx="40">
                  <c:v>80.3</c:v>
                </c:pt>
                <c:pt idx="41">
                  <c:v>82.999999999999986</c:v>
                </c:pt>
                <c:pt idx="42">
                  <c:v>83.312389795101822</c:v>
                </c:pt>
                <c:pt idx="43">
                  <c:v>87</c:v>
                </c:pt>
                <c:pt idx="44">
                  <c:v>89.2</c:v>
                </c:pt>
                <c:pt idx="45">
                  <c:v>89.8</c:v>
                </c:pt>
                <c:pt idx="46">
                  <c:v>91.4</c:v>
                </c:pt>
                <c:pt idx="47">
                  <c:v>95.2</c:v>
                </c:pt>
                <c:pt idx="48">
                  <c:v>95.9</c:v>
                </c:pt>
                <c:pt idx="49">
                  <c:v>98.1</c:v>
                </c:pt>
                <c:pt idx="50">
                  <c:v>100</c:v>
                </c:pt>
              </c:numCache>
            </c:numRef>
          </c:val>
        </c:ser>
        <c:ser>
          <c:idx val="1"/>
          <c:order val="1"/>
          <c:tx>
            <c:strRef>
              <c:f>'Data for Graphs Asia'!$D$3</c:f>
              <c:strCache>
                <c:ptCount val="1"/>
                <c:pt idx="0">
                  <c:v>Male</c:v>
                </c:pt>
              </c:strCache>
            </c:strRef>
          </c:tx>
          <c:spPr>
            <a:solidFill>
              <a:schemeClr val="accent5">
                <a:alpha val="63000"/>
              </a:schemeClr>
            </a:solidFill>
            <a:ln>
              <a:solidFill>
                <a:schemeClr val="bg1"/>
              </a:solidFill>
            </a:ln>
          </c:spPr>
          <c:cat>
            <c:strRef>
              <c:f>'Data for Graphs Asia'!$A$5:$B$55</c:f>
              <c:strCache>
                <c:ptCount val="51"/>
                <c:pt idx="0">
                  <c:v>Papua New Guinea</c:v>
                </c:pt>
                <c:pt idx="1">
                  <c:v>Tonga</c:v>
                </c:pt>
                <c:pt idx="2">
                  <c:v>Pakistan</c:v>
                </c:pt>
                <c:pt idx="3">
                  <c:v>Bhutan</c:v>
                </c:pt>
                <c:pt idx="4">
                  <c:v>Vanuatu</c:v>
                </c:pt>
                <c:pt idx="5">
                  <c:v>Samoa</c:v>
                </c:pt>
                <c:pt idx="6">
                  <c:v>Cambodia</c:v>
                </c:pt>
                <c:pt idx="7">
                  <c:v>Lao People's Dem. Rep.</c:v>
                </c:pt>
                <c:pt idx="8">
                  <c:v>Qatar</c:v>
                </c:pt>
                <c:pt idx="9">
                  <c:v>West Bank and Gaza</c:v>
                </c:pt>
                <c:pt idx="10">
                  <c:v>Indonesia</c:v>
                </c:pt>
                <c:pt idx="11">
                  <c:v>Yemen </c:v>
                </c:pt>
                <c:pt idx="12">
                  <c:v>Fiji</c:v>
                </c:pt>
                <c:pt idx="13">
                  <c:v>Afghanistan</c:v>
                </c:pt>
                <c:pt idx="14">
                  <c:v>Solomon Islands</c:v>
                </c:pt>
                <c:pt idx="15">
                  <c:v>Syrian Arab Republic</c:v>
                </c:pt>
                <c:pt idx="16">
                  <c:v>Sri Lanka</c:v>
                </c:pt>
                <c:pt idx="17">
                  <c:v>Tuvalu</c:v>
                </c:pt>
                <c:pt idx="18">
                  <c:v>Malaysia</c:v>
                </c:pt>
                <c:pt idx="19">
                  <c:v>Lebanon</c:v>
                </c:pt>
                <c:pt idx="20">
                  <c:v>India</c:v>
                </c:pt>
                <c:pt idx="21">
                  <c:v>Oman</c:v>
                </c:pt>
                <c:pt idx="22">
                  <c:v>Iran, Islamic Rep. of</c:v>
                </c:pt>
                <c:pt idx="23">
                  <c:v>Kuwait</c:v>
                </c:pt>
                <c:pt idx="24">
                  <c:v>Philippines</c:v>
                </c:pt>
                <c:pt idx="25">
                  <c:v>Bangladesh</c:v>
                </c:pt>
                <c:pt idx="26">
                  <c:v>Viet Nam</c:v>
                </c:pt>
                <c:pt idx="27">
                  <c:v>Bahrain</c:v>
                </c:pt>
                <c:pt idx="28">
                  <c:v>Jordan</c:v>
                </c:pt>
                <c:pt idx="29">
                  <c:v>Thailand</c:v>
                </c:pt>
                <c:pt idx="30">
                  <c:v>Palau</c:v>
                </c:pt>
                <c:pt idx="31">
                  <c:v>Iraq</c:v>
                </c:pt>
                <c:pt idx="32">
                  <c:v>Nauru</c:v>
                </c:pt>
                <c:pt idx="33">
                  <c:v>Nepal</c:v>
                </c:pt>
                <c:pt idx="34">
                  <c:v>Marshall Islands</c:v>
                </c:pt>
                <c:pt idx="35">
                  <c:v>Hong Kong, China</c:v>
                </c:pt>
                <c:pt idx="36">
                  <c:v>Israel</c:v>
                </c:pt>
                <c:pt idx="37">
                  <c:v>Korea, Republic of</c:v>
                </c:pt>
                <c:pt idx="38">
                  <c:v>Armenia</c:v>
                </c:pt>
                <c:pt idx="39">
                  <c:v>Tajikistan</c:v>
                </c:pt>
                <c:pt idx="40">
                  <c:v>Japan</c:v>
                </c:pt>
                <c:pt idx="41">
                  <c:v>Australia</c:v>
                </c:pt>
                <c:pt idx="42">
                  <c:v>Azerbaijan</c:v>
                </c:pt>
                <c:pt idx="43">
                  <c:v>Brunei Darussalam</c:v>
                </c:pt>
                <c:pt idx="44">
                  <c:v>Maldives</c:v>
                </c:pt>
                <c:pt idx="45">
                  <c:v>Georgia</c:v>
                </c:pt>
                <c:pt idx="46">
                  <c:v>China</c:v>
                </c:pt>
                <c:pt idx="47">
                  <c:v>New Zealand</c:v>
                </c:pt>
                <c:pt idx="48">
                  <c:v>Kazakhstan</c:v>
                </c:pt>
                <c:pt idx="49">
                  <c:v>Uzbekistan</c:v>
                </c:pt>
                <c:pt idx="50">
                  <c:v>Kyrgyzstan</c:v>
                </c:pt>
              </c:strCache>
            </c:strRef>
          </c:cat>
          <c:val>
            <c:numRef>
              <c:f>'Data for Graphs Asia'!$D$5:$D$55</c:f>
              <c:numCache>
                <c:formatCode>0.0</c:formatCode>
                <c:ptCount val="51"/>
                <c:pt idx="28">
                  <c:v>82.3</c:v>
                </c:pt>
                <c:pt idx="39">
                  <c:v>95.571179713839953</c:v>
                </c:pt>
                <c:pt idx="41">
                  <c:v>77.530882019670088</c:v>
                </c:pt>
                <c:pt idx="42">
                  <c:v>86.153936183318962</c:v>
                </c:pt>
                <c:pt idx="50">
                  <c:v>100</c:v>
                </c:pt>
              </c:numCache>
            </c:numRef>
          </c:val>
        </c:ser>
        <c:ser>
          <c:idx val="2"/>
          <c:order val="2"/>
          <c:tx>
            <c:strRef>
              <c:f>'Data for Graphs Asia'!$E$3</c:f>
              <c:strCache>
                <c:ptCount val="1"/>
                <c:pt idx="0">
                  <c:v>Female</c:v>
                </c:pt>
              </c:strCache>
            </c:strRef>
          </c:tx>
          <c:spPr>
            <a:solidFill>
              <a:srgbClr val="4F81BD">
                <a:lumMod val="60000"/>
                <a:lumOff val="40000"/>
                <a:alpha val="64000"/>
              </a:srgbClr>
            </a:solidFill>
            <a:ln>
              <a:solidFill>
                <a:prstClr val="white"/>
              </a:solidFill>
            </a:ln>
          </c:spPr>
          <c:cat>
            <c:strRef>
              <c:f>'Data for Graphs Asia'!$A$5:$B$55</c:f>
              <c:strCache>
                <c:ptCount val="51"/>
                <c:pt idx="0">
                  <c:v>Papua New Guinea</c:v>
                </c:pt>
                <c:pt idx="1">
                  <c:v>Tonga</c:v>
                </c:pt>
                <c:pt idx="2">
                  <c:v>Pakistan</c:v>
                </c:pt>
                <c:pt idx="3">
                  <c:v>Bhutan</c:v>
                </c:pt>
                <c:pt idx="4">
                  <c:v>Vanuatu</c:v>
                </c:pt>
                <c:pt idx="5">
                  <c:v>Samoa</c:v>
                </c:pt>
                <c:pt idx="6">
                  <c:v>Cambodia</c:v>
                </c:pt>
                <c:pt idx="7">
                  <c:v>Lao People's Dem. Rep.</c:v>
                </c:pt>
                <c:pt idx="8">
                  <c:v>Qatar</c:v>
                </c:pt>
                <c:pt idx="9">
                  <c:v>West Bank and Gaza</c:v>
                </c:pt>
                <c:pt idx="10">
                  <c:v>Indonesia</c:v>
                </c:pt>
                <c:pt idx="11">
                  <c:v>Yemen </c:v>
                </c:pt>
                <c:pt idx="12">
                  <c:v>Fiji</c:v>
                </c:pt>
                <c:pt idx="13">
                  <c:v>Afghanistan</c:v>
                </c:pt>
                <c:pt idx="14">
                  <c:v>Solomon Islands</c:v>
                </c:pt>
                <c:pt idx="15">
                  <c:v>Syrian Arab Republic</c:v>
                </c:pt>
                <c:pt idx="16">
                  <c:v>Sri Lanka</c:v>
                </c:pt>
                <c:pt idx="17">
                  <c:v>Tuvalu</c:v>
                </c:pt>
                <c:pt idx="18">
                  <c:v>Malaysia</c:v>
                </c:pt>
                <c:pt idx="19">
                  <c:v>Lebanon</c:v>
                </c:pt>
                <c:pt idx="20">
                  <c:v>India</c:v>
                </c:pt>
                <c:pt idx="21">
                  <c:v>Oman</c:v>
                </c:pt>
                <c:pt idx="22">
                  <c:v>Iran, Islamic Rep. of</c:v>
                </c:pt>
                <c:pt idx="23">
                  <c:v>Kuwait</c:v>
                </c:pt>
                <c:pt idx="24">
                  <c:v>Philippines</c:v>
                </c:pt>
                <c:pt idx="25">
                  <c:v>Bangladesh</c:v>
                </c:pt>
                <c:pt idx="26">
                  <c:v>Viet Nam</c:v>
                </c:pt>
                <c:pt idx="27">
                  <c:v>Bahrain</c:v>
                </c:pt>
                <c:pt idx="28">
                  <c:v>Jordan</c:v>
                </c:pt>
                <c:pt idx="29">
                  <c:v>Thailand</c:v>
                </c:pt>
                <c:pt idx="30">
                  <c:v>Palau</c:v>
                </c:pt>
                <c:pt idx="31">
                  <c:v>Iraq</c:v>
                </c:pt>
                <c:pt idx="32">
                  <c:v>Nauru</c:v>
                </c:pt>
                <c:pt idx="33">
                  <c:v>Nepal</c:v>
                </c:pt>
                <c:pt idx="34">
                  <c:v>Marshall Islands</c:v>
                </c:pt>
                <c:pt idx="35">
                  <c:v>Hong Kong, China</c:v>
                </c:pt>
                <c:pt idx="36">
                  <c:v>Israel</c:v>
                </c:pt>
                <c:pt idx="37">
                  <c:v>Korea, Republic of</c:v>
                </c:pt>
                <c:pt idx="38">
                  <c:v>Armenia</c:v>
                </c:pt>
                <c:pt idx="39">
                  <c:v>Tajikistan</c:v>
                </c:pt>
                <c:pt idx="40">
                  <c:v>Japan</c:v>
                </c:pt>
                <c:pt idx="41">
                  <c:v>Australia</c:v>
                </c:pt>
                <c:pt idx="42">
                  <c:v>Azerbaijan</c:v>
                </c:pt>
                <c:pt idx="43">
                  <c:v>Brunei Darussalam</c:v>
                </c:pt>
                <c:pt idx="44">
                  <c:v>Maldives</c:v>
                </c:pt>
                <c:pt idx="45">
                  <c:v>Georgia</c:v>
                </c:pt>
                <c:pt idx="46">
                  <c:v>China</c:v>
                </c:pt>
                <c:pt idx="47">
                  <c:v>New Zealand</c:v>
                </c:pt>
                <c:pt idx="48">
                  <c:v>Kazakhstan</c:v>
                </c:pt>
                <c:pt idx="49">
                  <c:v>Uzbekistan</c:v>
                </c:pt>
                <c:pt idx="50">
                  <c:v>Kyrgyzstan</c:v>
                </c:pt>
              </c:strCache>
            </c:strRef>
          </c:cat>
          <c:val>
            <c:numRef>
              <c:f>'Data for Graphs Asia'!$E$5:$E$55</c:f>
              <c:numCache>
                <c:formatCode>0.0</c:formatCode>
                <c:ptCount val="51"/>
                <c:pt idx="28">
                  <c:v>11.8</c:v>
                </c:pt>
                <c:pt idx="39">
                  <c:v>72.064345059513144</c:v>
                </c:pt>
                <c:pt idx="41">
                  <c:v>87.629196386191737</c:v>
                </c:pt>
                <c:pt idx="42">
                  <c:v>81.935504090690657</c:v>
                </c:pt>
                <c:pt idx="50">
                  <c:v>100</c:v>
                </c:pt>
              </c:numCache>
            </c:numRef>
          </c:val>
        </c:ser>
        <c:gapWidth val="3"/>
        <c:overlap val="51"/>
        <c:axId val="51053312"/>
        <c:axId val="51054848"/>
      </c:barChart>
      <c:catAx>
        <c:axId val="51053312"/>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51054848"/>
        <c:crosses val="autoZero"/>
        <c:auto val="1"/>
        <c:lblAlgn val="ctr"/>
        <c:lblOffset val="100"/>
        <c:tickLblSkip val="1"/>
      </c:catAx>
      <c:valAx>
        <c:axId val="51054848"/>
        <c:scaling>
          <c:orientation val="minMax"/>
          <c:max val="100"/>
          <c:min val="0"/>
        </c:scaling>
        <c:axPos val="l"/>
        <c:majorGridlines/>
        <c:title>
          <c:tx>
            <c:rich>
              <a:bodyPr rot="-5400000" vert="horz"/>
              <a:lstStyle/>
              <a:p>
                <a:pPr>
                  <a:defRPr lang="en-GB"/>
                </a:pPr>
                <a:r>
                  <a:rPr lang="en-US" sz="1000" b="0" i="0" u="none" strike="noStrike" baseline="0"/>
                  <a:t>Old-age pensioners as a proportion </a:t>
                </a:r>
                <a:r>
                  <a:rPr lang="en-GB" sz="1000" b="0" i="0" u="none" strike="noStrike" baseline="0"/>
                  <a:t>of population</a:t>
                </a:r>
                <a:r>
                  <a:rPr lang="en-US" sz="1000" b="0" i="0" u="none" strike="noStrike" baseline="0"/>
                  <a:t>above retirement age (%)</a:t>
                </a:r>
                <a:endParaRPr lang="fr-FR" sz="1200" b="0"/>
              </a:p>
            </c:rich>
          </c:tx>
          <c:layout>
            <c:manualLayout>
              <c:xMode val="edge"/>
              <c:yMode val="edge"/>
              <c:x val="2.2853043051290125E-2"/>
              <c:y val="8.7951105487144826E-2"/>
            </c:manualLayout>
          </c:layout>
        </c:title>
        <c:numFmt formatCode="0" sourceLinked="0"/>
        <c:tickLblPos val="nextTo"/>
        <c:spPr>
          <a:ln>
            <a:noFill/>
          </a:ln>
        </c:spPr>
        <c:txPr>
          <a:bodyPr/>
          <a:lstStyle/>
          <a:p>
            <a:pPr>
              <a:defRPr lang="en-GB"/>
            </a:pPr>
            <a:endParaRPr lang="fr-FR"/>
          </a:p>
        </c:txPr>
        <c:crossAx val="51053312"/>
        <c:crosses val="autoZero"/>
        <c:crossBetween val="between"/>
      </c:valAx>
    </c:plotArea>
    <c:legend>
      <c:legendPos val="r"/>
      <c:layout>
        <c:manualLayout>
          <c:xMode val="edge"/>
          <c:yMode val="edge"/>
          <c:x val="0.89833403358390063"/>
          <c:y val="0.10569489091027909"/>
          <c:w val="8.5426345219269242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Asia | </a:t>
            </a:r>
            <a:r>
              <a:rPr lang="en-US" sz="1600" b="0"/>
              <a:t>Old-age pensioners as a </a:t>
            </a:r>
            <a:r>
              <a:rPr lang="en-US" sz="1600" b="0" i="0" u="none" strike="noStrike" kern="1200" baseline="0">
                <a:solidFill>
                  <a:sysClr val="windowText" lastClr="000000"/>
                </a:solidFill>
                <a:latin typeface="+mn-lt"/>
                <a:ea typeface="+mn-ea"/>
                <a:cs typeface="+mn-cs"/>
              </a:rPr>
              <a:t>proportion </a:t>
            </a:r>
            <a:r>
              <a:rPr lang="en-GB" sz="1600" b="0" i="0" u="none" strike="noStrike" kern="1200" baseline="0" smtClean="0">
                <a:solidFill>
                  <a:sysClr val="windowText" lastClr="000000"/>
                </a:solidFill>
                <a:latin typeface="+mn-lt"/>
                <a:ea typeface="+mn-ea"/>
                <a:cs typeface="+mn-cs"/>
              </a:rPr>
              <a:t>of population</a:t>
            </a:r>
            <a:r>
              <a:rPr lang="en-US" sz="1600" b="0" i="0" u="none" strike="noStrike" kern="1200" baseline="0">
                <a:solidFill>
                  <a:sysClr val="windowText" lastClr="000000"/>
                </a:solidFill>
                <a:latin typeface="+mn-lt"/>
                <a:ea typeface="+mn-ea"/>
                <a:cs typeface="+mn-cs"/>
              </a:rPr>
              <a:t>above </a:t>
            </a:r>
            <a:r>
              <a:rPr lang="en-US" sz="1600" b="0" baseline="0"/>
              <a:t>retirement age</a:t>
            </a:r>
            <a:r>
              <a:rPr lang="en-US" sz="1600" b="0"/>
              <a:t> (%)</a:t>
            </a:r>
          </a:p>
        </c:rich>
      </c:tx>
      <c:layout/>
      <c:overlay val="1"/>
    </c:title>
    <c:plotArea>
      <c:layout>
        <c:manualLayout>
          <c:layoutTarget val="inner"/>
          <c:xMode val="edge"/>
          <c:yMode val="edge"/>
          <c:x val="8.0310990705475677E-2"/>
          <c:y val="0.10048495469309585"/>
          <c:w val="0.83295561320528699"/>
          <c:h val="0.61659300700036868"/>
        </c:manualLayout>
      </c:layout>
      <c:barChart>
        <c:barDir val="col"/>
        <c:grouping val="clustered"/>
        <c:ser>
          <c:idx val="0"/>
          <c:order val="0"/>
          <c:tx>
            <c:strRef>
              <c:f>'Data for Graphs Asia'!$C$3</c:f>
              <c:strCache>
                <c:ptCount val="1"/>
                <c:pt idx="0">
                  <c:v>Total</c:v>
                </c:pt>
              </c:strCache>
            </c:strRef>
          </c:tx>
          <c:spPr>
            <a:solidFill>
              <a:schemeClr val="accent1">
                <a:lumMod val="60000"/>
                <a:lumOff val="40000"/>
              </a:schemeClr>
            </a:solidFill>
          </c:spPr>
          <c:cat>
            <c:strRef>
              <c:f>'Data for Graphs Asia'!$A$5:$B$55</c:f>
              <c:strCache>
                <c:ptCount val="51"/>
                <c:pt idx="0">
                  <c:v>Papua New Guinea</c:v>
                </c:pt>
                <c:pt idx="1">
                  <c:v>Tonga</c:v>
                </c:pt>
                <c:pt idx="2">
                  <c:v>Pakistan</c:v>
                </c:pt>
                <c:pt idx="3">
                  <c:v>Bhutan</c:v>
                </c:pt>
                <c:pt idx="4">
                  <c:v>Vanuatu</c:v>
                </c:pt>
                <c:pt idx="5">
                  <c:v>Samoa</c:v>
                </c:pt>
                <c:pt idx="6">
                  <c:v>Cambodia</c:v>
                </c:pt>
                <c:pt idx="7">
                  <c:v>Lao People's Dem. Rep.</c:v>
                </c:pt>
                <c:pt idx="8">
                  <c:v>Qatar</c:v>
                </c:pt>
                <c:pt idx="9">
                  <c:v>West Bank and Gaza</c:v>
                </c:pt>
                <c:pt idx="10">
                  <c:v>Indonesia</c:v>
                </c:pt>
                <c:pt idx="11">
                  <c:v>Yemen </c:v>
                </c:pt>
                <c:pt idx="12">
                  <c:v>Fiji</c:v>
                </c:pt>
                <c:pt idx="13">
                  <c:v>Afghanistan</c:v>
                </c:pt>
                <c:pt idx="14">
                  <c:v>Solomon Islands</c:v>
                </c:pt>
                <c:pt idx="15">
                  <c:v>Syrian Arab Republic</c:v>
                </c:pt>
                <c:pt idx="16">
                  <c:v>Sri Lanka</c:v>
                </c:pt>
                <c:pt idx="17">
                  <c:v>Tuvalu</c:v>
                </c:pt>
                <c:pt idx="18">
                  <c:v>Malaysia</c:v>
                </c:pt>
                <c:pt idx="19">
                  <c:v>Lebanon</c:v>
                </c:pt>
                <c:pt idx="20">
                  <c:v>India</c:v>
                </c:pt>
                <c:pt idx="21">
                  <c:v>Oman</c:v>
                </c:pt>
                <c:pt idx="22">
                  <c:v>Iran, Islamic Rep. of</c:v>
                </c:pt>
                <c:pt idx="23">
                  <c:v>Kuwait</c:v>
                </c:pt>
                <c:pt idx="24">
                  <c:v>Philippines</c:v>
                </c:pt>
                <c:pt idx="25">
                  <c:v>Bangladesh</c:v>
                </c:pt>
                <c:pt idx="26">
                  <c:v>Viet Nam</c:v>
                </c:pt>
                <c:pt idx="27">
                  <c:v>Bahrain</c:v>
                </c:pt>
                <c:pt idx="28">
                  <c:v>Jordan</c:v>
                </c:pt>
                <c:pt idx="29">
                  <c:v>Thailand</c:v>
                </c:pt>
                <c:pt idx="30">
                  <c:v>Palau</c:v>
                </c:pt>
                <c:pt idx="31">
                  <c:v>Iraq</c:v>
                </c:pt>
                <c:pt idx="32">
                  <c:v>Nauru</c:v>
                </c:pt>
                <c:pt idx="33">
                  <c:v>Nepal</c:v>
                </c:pt>
                <c:pt idx="34">
                  <c:v>Marshall Islands</c:v>
                </c:pt>
                <c:pt idx="35">
                  <c:v>Hong Kong, China</c:v>
                </c:pt>
                <c:pt idx="36">
                  <c:v>Israel</c:v>
                </c:pt>
                <c:pt idx="37">
                  <c:v>Korea, Republic of</c:v>
                </c:pt>
                <c:pt idx="38">
                  <c:v>Armenia</c:v>
                </c:pt>
                <c:pt idx="39">
                  <c:v>Tajikistan</c:v>
                </c:pt>
                <c:pt idx="40">
                  <c:v>Japan</c:v>
                </c:pt>
                <c:pt idx="41">
                  <c:v>Australia</c:v>
                </c:pt>
                <c:pt idx="42">
                  <c:v>Azerbaijan</c:v>
                </c:pt>
                <c:pt idx="43">
                  <c:v>Brunei Darussalam</c:v>
                </c:pt>
                <c:pt idx="44">
                  <c:v>Maldives</c:v>
                </c:pt>
                <c:pt idx="45">
                  <c:v>Georgia</c:v>
                </c:pt>
                <c:pt idx="46">
                  <c:v>China</c:v>
                </c:pt>
                <c:pt idx="47">
                  <c:v>New Zealand</c:v>
                </c:pt>
                <c:pt idx="48">
                  <c:v>Kazakhstan</c:v>
                </c:pt>
                <c:pt idx="49">
                  <c:v>Uzbekistan</c:v>
                </c:pt>
                <c:pt idx="50">
                  <c:v>Kyrgyzstan</c:v>
                </c:pt>
              </c:strCache>
            </c:strRef>
          </c:cat>
          <c:val>
            <c:numRef>
              <c:f>'Data for Graphs Asia'!$C$5:$C$55</c:f>
              <c:numCache>
                <c:formatCode>0.0</c:formatCode>
                <c:ptCount val="51"/>
                <c:pt idx="0">
                  <c:v>0.9</c:v>
                </c:pt>
                <c:pt idx="1">
                  <c:v>1</c:v>
                </c:pt>
                <c:pt idx="2">
                  <c:v>2.2999999999999998</c:v>
                </c:pt>
                <c:pt idx="3">
                  <c:v>3.2</c:v>
                </c:pt>
                <c:pt idx="4">
                  <c:v>3.5</c:v>
                </c:pt>
                <c:pt idx="5">
                  <c:v>3.7</c:v>
                </c:pt>
                <c:pt idx="6">
                  <c:v>5</c:v>
                </c:pt>
                <c:pt idx="7">
                  <c:v>5.6</c:v>
                </c:pt>
                <c:pt idx="8">
                  <c:v>7.9</c:v>
                </c:pt>
                <c:pt idx="9">
                  <c:v>8</c:v>
                </c:pt>
                <c:pt idx="10">
                  <c:v>8.1</c:v>
                </c:pt>
                <c:pt idx="11">
                  <c:v>8.5</c:v>
                </c:pt>
                <c:pt idx="12">
                  <c:v>10.6</c:v>
                </c:pt>
                <c:pt idx="13">
                  <c:v>10.7</c:v>
                </c:pt>
                <c:pt idx="14">
                  <c:v>13.1</c:v>
                </c:pt>
                <c:pt idx="15">
                  <c:v>16.7</c:v>
                </c:pt>
                <c:pt idx="16">
                  <c:v>17.100000000000001</c:v>
                </c:pt>
                <c:pt idx="17">
                  <c:v>19.5</c:v>
                </c:pt>
                <c:pt idx="18">
                  <c:v>19.8</c:v>
                </c:pt>
                <c:pt idx="19">
                  <c:v>23.1</c:v>
                </c:pt>
                <c:pt idx="20">
                  <c:v>24.1</c:v>
                </c:pt>
                <c:pt idx="21">
                  <c:v>24.7</c:v>
                </c:pt>
                <c:pt idx="22">
                  <c:v>26.4</c:v>
                </c:pt>
                <c:pt idx="23">
                  <c:v>27.3</c:v>
                </c:pt>
                <c:pt idx="24">
                  <c:v>28.5</c:v>
                </c:pt>
                <c:pt idx="25">
                  <c:v>31.7</c:v>
                </c:pt>
                <c:pt idx="26">
                  <c:v>34.5</c:v>
                </c:pt>
                <c:pt idx="27">
                  <c:v>40.1</c:v>
                </c:pt>
                <c:pt idx="28">
                  <c:v>42.2</c:v>
                </c:pt>
                <c:pt idx="29">
                  <c:v>47.4</c:v>
                </c:pt>
                <c:pt idx="30">
                  <c:v>48</c:v>
                </c:pt>
                <c:pt idx="31">
                  <c:v>56</c:v>
                </c:pt>
                <c:pt idx="32">
                  <c:v>56.5</c:v>
                </c:pt>
                <c:pt idx="33">
                  <c:v>62.5</c:v>
                </c:pt>
                <c:pt idx="34">
                  <c:v>64.2</c:v>
                </c:pt>
                <c:pt idx="35">
                  <c:v>72.900000000000006</c:v>
                </c:pt>
                <c:pt idx="36">
                  <c:v>73.599999999999994</c:v>
                </c:pt>
                <c:pt idx="37">
                  <c:v>77.599999999999994</c:v>
                </c:pt>
                <c:pt idx="38">
                  <c:v>80</c:v>
                </c:pt>
                <c:pt idx="39">
                  <c:v>80.169803779236716</c:v>
                </c:pt>
                <c:pt idx="40">
                  <c:v>80.3</c:v>
                </c:pt>
                <c:pt idx="41">
                  <c:v>82.999999999999986</c:v>
                </c:pt>
                <c:pt idx="42">
                  <c:v>83.312389795101822</c:v>
                </c:pt>
                <c:pt idx="43">
                  <c:v>87</c:v>
                </c:pt>
                <c:pt idx="44">
                  <c:v>89.2</c:v>
                </c:pt>
                <c:pt idx="45">
                  <c:v>89.8</c:v>
                </c:pt>
                <c:pt idx="46">
                  <c:v>91.4</c:v>
                </c:pt>
                <c:pt idx="47">
                  <c:v>95.2</c:v>
                </c:pt>
                <c:pt idx="48">
                  <c:v>95.9</c:v>
                </c:pt>
                <c:pt idx="49">
                  <c:v>98.1</c:v>
                </c:pt>
                <c:pt idx="50">
                  <c:v>100</c:v>
                </c:pt>
              </c:numCache>
            </c:numRef>
          </c:val>
        </c:ser>
        <c:gapWidth val="23"/>
        <c:overlap val="51"/>
        <c:axId val="97023104"/>
        <c:axId val="97024640"/>
      </c:barChart>
      <c:barChart>
        <c:barDir val="col"/>
        <c:grouping val="clustered"/>
        <c:ser>
          <c:idx val="1"/>
          <c:order val="1"/>
          <c:tx>
            <c:strRef>
              <c:f>'Data for Graphs Asia'!$E$3</c:f>
              <c:strCache>
                <c:ptCount val="1"/>
                <c:pt idx="0">
                  <c:v>Female</c:v>
                </c:pt>
              </c:strCache>
            </c:strRef>
          </c:tx>
          <c:spPr>
            <a:solidFill>
              <a:srgbClr val="4F81BD">
                <a:lumMod val="75000"/>
              </a:srgbClr>
            </a:solidFill>
          </c:spPr>
          <c:cat>
            <c:strRef>
              <c:f>'Data for Graphs Asia'!$A$5:$B$55</c:f>
              <c:strCache>
                <c:ptCount val="51"/>
                <c:pt idx="0">
                  <c:v>Papua New Guinea</c:v>
                </c:pt>
                <c:pt idx="1">
                  <c:v>Tonga</c:v>
                </c:pt>
                <c:pt idx="2">
                  <c:v>Pakistan</c:v>
                </c:pt>
                <c:pt idx="3">
                  <c:v>Bhutan</c:v>
                </c:pt>
                <c:pt idx="4">
                  <c:v>Vanuatu</c:v>
                </c:pt>
                <c:pt idx="5">
                  <c:v>Samoa</c:v>
                </c:pt>
                <c:pt idx="6">
                  <c:v>Cambodia</c:v>
                </c:pt>
                <c:pt idx="7">
                  <c:v>Lao People's Dem. Rep.</c:v>
                </c:pt>
                <c:pt idx="8">
                  <c:v>Qatar</c:v>
                </c:pt>
                <c:pt idx="9">
                  <c:v>West Bank and Gaza</c:v>
                </c:pt>
                <c:pt idx="10">
                  <c:v>Indonesia</c:v>
                </c:pt>
                <c:pt idx="11">
                  <c:v>Yemen </c:v>
                </c:pt>
                <c:pt idx="12">
                  <c:v>Fiji</c:v>
                </c:pt>
                <c:pt idx="13">
                  <c:v>Afghanistan</c:v>
                </c:pt>
                <c:pt idx="14">
                  <c:v>Solomon Islands</c:v>
                </c:pt>
                <c:pt idx="15">
                  <c:v>Syrian Arab Republic</c:v>
                </c:pt>
                <c:pt idx="16">
                  <c:v>Sri Lanka</c:v>
                </c:pt>
                <c:pt idx="17">
                  <c:v>Tuvalu</c:v>
                </c:pt>
                <c:pt idx="18">
                  <c:v>Malaysia</c:v>
                </c:pt>
                <c:pt idx="19">
                  <c:v>Lebanon</c:v>
                </c:pt>
                <c:pt idx="20">
                  <c:v>India</c:v>
                </c:pt>
                <c:pt idx="21">
                  <c:v>Oman</c:v>
                </c:pt>
                <c:pt idx="22">
                  <c:v>Iran, Islamic Rep. of</c:v>
                </c:pt>
                <c:pt idx="23">
                  <c:v>Kuwait</c:v>
                </c:pt>
                <c:pt idx="24">
                  <c:v>Philippines</c:v>
                </c:pt>
                <c:pt idx="25">
                  <c:v>Bangladesh</c:v>
                </c:pt>
                <c:pt idx="26">
                  <c:v>Viet Nam</c:v>
                </c:pt>
                <c:pt idx="27">
                  <c:v>Bahrain</c:v>
                </c:pt>
                <c:pt idx="28">
                  <c:v>Jordan</c:v>
                </c:pt>
                <c:pt idx="29">
                  <c:v>Thailand</c:v>
                </c:pt>
                <c:pt idx="30">
                  <c:v>Palau</c:v>
                </c:pt>
                <c:pt idx="31">
                  <c:v>Iraq</c:v>
                </c:pt>
                <c:pt idx="32">
                  <c:v>Nauru</c:v>
                </c:pt>
                <c:pt idx="33">
                  <c:v>Nepal</c:v>
                </c:pt>
                <c:pt idx="34">
                  <c:v>Marshall Islands</c:v>
                </c:pt>
                <c:pt idx="35">
                  <c:v>Hong Kong, China</c:v>
                </c:pt>
                <c:pt idx="36">
                  <c:v>Israel</c:v>
                </c:pt>
                <c:pt idx="37">
                  <c:v>Korea, Republic of</c:v>
                </c:pt>
                <c:pt idx="38">
                  <c:v>Armenia</c:v>
                </c:pt>
                <c:pt idx="39">
                  <c:v>Tajikistan</c:v>
                </c:pt>
                <c:pt idx="40">
                  <c:v>Japan</c:v>
                </c:pt>
                <c:pt idx="41">
                  <c:v>Australia</c:v>
                </c:pt>
                <c:pt idx="42">
                  <c:v>Azerbaijan</c:v>
                </c:pt>
                <c:pt idx="43">
                  <c:v>Brunei Darussalam</c:v>
                </c:pt>
                <c:pt idx="44">
                  <c:v>Maldives</c:v>
                </c:pt>
                <c:pt idx="45">
                  <c:v>Georgia</c:v>
                </c:pt>
                <c:pt idx="46">
                  <c:v>China</c:v>
                </c:pt>
                <c:pt idx="47">
                  <c:v>New Zealand</c:v>
                </c:pt>
                <c:pt idx="48">
                  <c:v>Kazakhstan</c:v>
                </c:pt>
                <c:pt idx="49">
                  <c:v>Uzbekistan</c:v>
                </c:pt>
                <c:pt idx="50">
                  <c:v>Kyrgyzstan</c:v>
                </c:pt>
              </c:strCache>
            </c:strRef>
          </c:cat>
          <c:val>
            <c:numRef>
              <c:f>'Data for Graphs Asia'!$E$5:$E$55</c:f>
              <c:numCache>
                <c:formatCode>0.0</c:formatCode>
                <c:ptCount val="51"/>
                <c:pt idx="28">
                  <c:v>11.8</c:v>
                </c:pt>
                <c:pt idx="39">
                  <c:v>72.064345059513144</c:v>
                </c:pt>
                <c:pt idx="41">
                  <c:v>87.629196386191737</c:v>
                </c:pt>
                <c:pt idx="42">
                  <c:v>81.935504090690657</c:v>
                </c:pt>
                <c:pt idx="50">
                  <c:v>100</c:v>
                </c:pt>
              </c:numCache>
            </c:numRef>
          </c:val>
        </c:ser>
        <c:gapWidth val="221"/>
        <c:overlap val="51"/>
        <c:axId val="113715456"/>
        <c:axId val="113713920"/>
      </c:barChart>
      <c:catAx>
        <c:axId val="97023104"/>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97024640"/>
        <c:crosses val="autoZero"/>
        <c:auto val="1"/>
        <c:lblAlgn val="ctr"/>
        <c:lblOffset val="100"/>
        <c:tickLblSkip val="1"/>
      </c:catAx>
      <c:valAx>
        <c:axId val="97024640"/>
        <c:scaling>
          <c:orientation val="minMax"/>
          <c:max val="100"/>
          <c:min val="0"/>
        </c:scaling>
        <c:axPos val="l"/>
        <c:majorGridlines/>
        <c:title>
          <c:tx>
            <c:rich>
              <a:bodyPr rot="-5400000" vert="horz"/>
              <a:lstStyle/>
              <a:p>
                <a:pPr>
                  <a:defRPr lang="en-GB"/>
                </a:pPr>
                <a:r>
                  <a:rPr lang="en-US" sz="1000" b="0" i="0" u="none" strike="noStrike" baseline="0"/>
                  <a:t>Old-age pensioners as a proportion </a:t>
                </a:r>
                <a:r>
                  <a:rPr lang="en-GB" sz="1000" b="0" i="0" u="none" strike="noStrike" baseline="0"/>
                  <a:t>of population</a:t>
                </a:r>
                <a:r>
                  <a:rPr lang="en-US" sz="1000" b="0" i="0" u="none" strike="noStrike" baseline="0"/>
                  <a:t>above retirement age (%)</a:t>
                </a:r>
                <a:endParaRPr lang="fr-FR" sz="1200" b="0"/>
              </a:p>
            </c:rich>
          </c:tx>
          <c:layout>
            <c:manualLayout>
              <c:xMode val="edge"/>
              <c:yMode val="edge"/>
              <c:x val="1.8762133813963352E-2"/>
              <c:y val="9.2129055222461842E-2"/>
            </c:manualLayout>
          </c:layout>
        </c:title>
        <c:numFmt formatCode="0" sourceLinked="0"/>
        <c:tickLblPos val="nextTo"/>
        <c:spPr>
          <a:ln>
            <a:noFill/>
          </a:ln>
        </c:spPr>
        <c:txPr>
          <a:bodyPr/>
          <a:lstStyle/>
          <a:p>
            <a:pPr>
              <a:defRPr lang="en-GB"/>
            </a:pPr>
            <a:endParaRPr lang="fr-FR"/>
          </a:p>
        </c:txPr>
        <c:crossAx val="97023104"/>
        <c:crosses val="autoZero"/>
        <c:crossBetween val="between"/>
      </c:valAx>
      <c:valAx>
        <c:axId val="113713920"/>
        <c:scaling>
          <c:orientation val="minMax"/>
          <c:max val="100"/>
        </c:scaling>
        <c:axPos val="r"/>
        <c:numFmt formatCode="0" sourceLinked="0"/>
        <c:tickLblPos val="nextTo"/>
        <c:spPr>
          <a:ln>
            <a:noFill/>
          </a:ln>
        </c:spPr>
        <c:txPr>
          <a:bodyPr/>
          <a:lstStyle/>
          <a:p>
            <a:pPr>
              <a:defRPr lang="en-GB">
                <a:solidFill>
                  <a:schemeClr val="bg1"/>
                </a:solidFill>
              </a:defRPr>
            </a:pPr>
            <a:endParaRPr lang="fr-FR"/>
          </a:p>
        </c:txPr>
        <c:crossAx val="113715456"/>
        <c:crosses val="max"/>
        <c:crossBetween val="between"/>
      </c:valAx>
      <c:catAx>
        <c:axId val="113715456"/>
        <c:scaling>
          <c:orientation val="minMax"/>
        </c:scaling>
        <c:delete val="1"/>
        <c:axPos val="b"/>
        <c:tickLblPos val="none"/>
        <c:crossAx val="113713920"/>
        <c:crosses val="autoZero"/>
        <c:auto val="1"/>
        <c:lblAlgn val="ctr"/>
        <c:lblOffset val="100"/>
      </c:catAx>
    </c:plotArea>
    <c:legend>
      <c:legendPos val="r"/>
      <c:layout>
        <c:manualLayout>
          <c:xMode val="edge"/>
          <c:yMode val="edge"/>
          <c:x val="0.90787948847099165"/>
          <c:y val="0.10151694117496118"/>
          <c:w val="8.6789981631710089E-2"/>
          <c:h val="9.5754331292005265E-2"/>
        </c:manualLayout>
      </c:layout>
      <c:txPr>
        <a:bodyPr/>
        <a:lstStyle/>
        <a:p>
          <a:pPr>
            <a:defRPr lang="en-GB" sz="1400"/>
          </a:pPr>
          <a:endParaRPr lang="fr-FR"/>
        </a:p>
      </c:txPr>
    </c:legend>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19022" y="18676"/>
    <xdr:ext cx="9313333"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28015" y="18676"/>
    <xdr:ext cx="9313333"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hchr.org/Documents/Issues/EPoverty/older/Chad.pdf" TargetMode="External"/></Relationships>
</file>

<file path=xl/worksheets/sheet1.xml><?xml version="1.0" encoding="utf-8"?>
<worksheet xmlns="http://schemas.openxmlformats.org/spreadsheetml/2006/main" xmlns:r="http://schemas.openxmlformats.org/officeDocument/2006/relationships">
  <dimension ref="A1:L94"/>
  <sheetViews>
    <sheetView workbookViewId="0">
      <selection activeCell="D69" sqref="D69"/>
    </sheetView>
  </sheetViews>
  <sheetFormatPr baseColWidth="10" defaultColWidth="0" defaultRowHeight="11.25" zeroHeight="1"/>
  <cols>
    <col min="1" max="1" width="19" style="1" customWidth="1"/>
    <col min="2" max="2" width="10.7109375" style="1" hidden="1" customWidth="1"/>
    <col min="3" max="6" width="10.7109375" style="1" customWidth="1"/>
    <col min="7" max="8" width="12.28515625" style="1" customWidth="1"/>
    <col min="9" max="9" width="9.140625" style="15" customWidth="1"/>
    <col min="10" max="10" width="30.42578125" style="1" customWidth="1"/>
    <col min="11" max="11" width="5.140625" style="1" customWidth="1"/>
    <col min="12" max="12" width="10.140625" style="1" customWidth="1"/>
    <col min="13" max="16384" width="9.140625" style="1" hidden="1"/>
  </cols>
  <sheetData>
    <row r="1" spans="1:11" ht="35.25" customHeight="1">
      <c r="A1" s="78" t="s">
        <v>93</v>
      </c>
      <c r="B1" s="79"/>
      <c r="C1" s="79"/>
      <c r="D1" s="79"/>
      <c r="E1" s="79"/>
      <c r="F1" s="79"/>
      <c r="G1" s="79"/>
      <c r="H1" s="79"/>
      <c r="I1" s="79"/>
    </row>
    <row r="2" spans="1:11" s="2" customFormat="1" ht="15.75">
      <c r="A2" s="7"/>
      <c r="B2" s="4"/>
      <c r="C2" s="4"/>
      <c r="D2" s="4"/>
      <c r="E2" s="4"/>
      <c r="F2" s="4"/>
      <c r="G2" s="4"/>
      <c r="H2" s="4"/>
      <c r="I2" s="12"/>
    </row>
    <row r="3" spans="1:11" ht="45">
      <c r="A3" s="34"/>
      <c r="B3" s="35"/>
      <c r="C3" s="36" t="s">
        <v>52</v>
      </c>
      <c r="D3" s="36" t="s">
        <v>50</v>
      </c>
      <c r="E3" s="36" t="s">
        <v>51</v>
      </c>
      <c r="F3" s="36" t="s">
        <v>95</v>
      </c>
      <c r="G3" s="36" t="s">
        <v>96</v>
      </c>
      <c r="H3" s="36" t="s">
        <v>97</v>
      </c>
      <c r="I3" s="37"/>
      <c r="J3" s="38" t="s">
        <v>66</v>
      </c>
    </row>
    <row r="4" spans="1:11" ht="12">
      <c r="A4" s="5" t="s">
        <v>35</v>
      </c>
      <c r="B4" s="5">
        <v>1</v>
      </c>
      <c r="C4" s="10">
        <v>0</v>
      </c>
      <c r="D4" s="10"/>
      <c r="E4" s="10"/>
      <c r="F4" s="10"/>
      <c r="G4" s="10"/>
      <c r="H4" s="10"/>
      <c r="I4" s="13">
        <v>2011</v>
      </c>
      <c r="J4" s="8" t="s">
        <v>57</v>
      </c>
      <c r="K4" s="1">
        <v>1</v>
      </c>
    </row>
    <row r="5" spans="1:11" ht="12">
      <c r="A5" s="55" t="s">
        <v>108</v>
      </c>
      <c r="B5" s="55"/>
      <c r="C5" s="56">
        <v>0.9</v>
      </c>
      <c r="D5" s="56"/>
      <c r="E5" s="56"/>
      <c r="F5" s="56"/>
      <c r="G5" s="56"/>
      <c r="H5" s="56"/>
      <c r="I5" s="57">
        <v>2010</v>
      </c>
      <c r="J5" s="58" t="s">
        <v>57</v>
      </c>
      <c r="K5" s="1">
        <v>1</v>
      </c>
    </row>
    <row r="6" spans="1:11" ht="12">
      <c r="A6" s="6" t="s">
        <v>111</v>
      </c>
      <c r="B6" s="6"/>
      <c r="C6" s="11">
        <v>1</v>
      </c>
      <c r="D6" s="11"/>
      <c r="E6" s="11"/>
      <c r="F6" s="11"/>
      <c r="G6" s="11"/>
      <c r="H6" s="11"/>
      <c r="I6" s="14">
        <v>2012</v>
      </c>
      <c r="J6" s="9" t="s">
        <v>57</v>
      </c>
      <c r="K6" s="1">
        <v>1</v>
      </c>
    </row>
    <row r="7" spans="1:11" ht="12">
      <c r="A7" s="6" t="s">
        <v>32</v>
      </c>
      <c r="B7" s="6">
        <v>1</v>
      </c>
      <c r="C7" s="11">
        <v>2.2999999999999998</v>
      </c>
      <c r="D7" s="11"/>
      <c r="E7" s="11"/>
      <c r="F7" s="11"/>
      <c r="G7" s="11"/>
      <c r="H7" s="11"/>
      <c r="I7" s="14">
        <v>2010</v>
      </c>
      <c r="J7" s="9" t="s">
        <v>55</v>
      </c>
      <c r="K7" s="1">
        <v>1</v>
      </c>
    </row>
    <row r="8" spans="1:11" ht="12">
      <c r="A8" s="6" t="s">
        <v>9</v>
      </c>
      <c r="B8" s="6">
        <v>1</v>
      </c>
      <c r="C8" s="11">
        <v>3.2</v>
      </c>
      <c r="D8" s="11"/>
      <c r="E8" s="11"/>
      <c r="F8" s="11"/>
      <c r="G8" s="11">
        <v>3.2</v>
      </c>
      <c r="H8" s="11">
        <v>0</v>
      </c>
      <c r="I8" s="14">
        <v>2012</v>
      </c>
      <c r="J8" s="9" t="s">
        <v>56</v>
      </c>
      <c r="K8" s="1">
        <v>1</v>
      </c>
    </row>
    <row r="9" spans="1:11" ht="12">
      <c r="A9" s="6" t="s">
        <v>113</v>
      </c>
      <c r="B9" s="6"/>
      <c r="C9" s="11">
        <v>3.5</v>
      </c>
      <c r="D9" s="11"/>
      <c r="E9" s="11"/>
      <c r="F9" s="11"/>
      <c r="G9" s="11"/>
      <c r="H9" s="11"/>
      <c r="I9" s="14">
        <v>2011</v>
      </c>
      <c r="J9" s="9" t="s">
        <v>57</v>
      </c>
      <c r="K9" s="1">
        <v>1</v>
      </c>
    </row>
    <row r="10" spans="1:11" ht="12">
      <c r="A10" s="6" t="s">
        <v>110</v>
      </c>
      <c r="B10" s="6"/>
      <c r="C10" s="11">
        <v>3.7</v>
      </c>
      <c r="D10" s="11"/>
      <c r="E10" s="11"/>
      <c r="F10" s="11"/>
      <c r="G10" s="11"/>
      <c r="H10" s="11"/>
      <c r="I10" s="14">
        <v>2011</v>
      </c>
      <c r="J10" s="9" t="s">
        <v>57</v>
      </c>
      <c r="K10" s="1">
        <v>1</v>
      </c>
    </row>
    <row r="11" spans="1:11" ht="12">
      <c r="A11" s="6" t="s">
        <v>10</v>
      </c>
      <c r="B11" s="6">
        <v>1</v>
      </c>
      <c r="C11" s="11">
        <v>5</v>
      </c>
      <c r="D11" s="11"/>
      <c r="E11" s="11"/>
      <c r="F11" s="11"/>
      <c r="G11" s="11"/>
      <c r="H11" s="11"/>
      <c r="I11" s="14">
        <v>2010</v>
      </c>
      <c r="J11" s="9" t="s">
        <v>57</v>
      </c>
      <c r="K11" s="1">
        <v>1</v>
      </c>
    </row>
    <row r="12" spans="1:11" ht="24">
      <c r="A12" s="6" t="s">
        <v>25</v>
      </c>
      <c r="B12" s="6">
        <v>1</v>
      </c>
      <c r="C12" s="11">
        <v>5.6</v>
      </c>
      <c r="D12" s="11"/>
      <c r="E12" s="11"/>
      <c r="F12" s="11"/>
      <c r="G12" s="11"/>
      <c r="H12" s="11"/>
      <c r="I12" s="14">
        <v>2010</v>
      </c>
      <c r="J12" s="9" t="s">
        <v>56</v>
      </c>
      <c r="K12" s="1">
        <v>1</v>
      </c>
    </row>
    <row r="13" spans="1:11" ht="12">
      <c r="A13" s="6" t="s">
        <v>136</v>
      </c>
      <c r="B13" s="6"/>
      <c r="C13" s="11">
        <v>7.9</v>
      </c>
      <c r="D13" s="11"/>
      <c r="E13" s="11"/>
      <c r="F13" s="11"/>
      <c r="G13" s="11"/>
      <c r="H13" s="11"/>
      <c r="I13" s="14">
        <v>2007</v>
      </c>
      <c r="J13" s="9" t="s">
        <v>56</v>
      </c>
      <c r="K13" s="1">
        <v>1</v>
      </c>
    </row>
    <row r="14" spans="1:11" ht="12">
      <c r="A14" s="59" t="s">
        <v>138</v>
      </c>
      <c r="B14" s="6"/>
      <c r="C14" s="11">
        <v>8</v>
      </c>
      <c r="D14" s="11"/>
      <c r="E14" s="11"/>
      <c r="F14" s="11"/>
      <c r="G14" s="11"/>
      <c r="H14" s="11"/>
      <c r="I14" s="14">
        <v>2009</v>
      </c>
      <c r="J14" s="9" t="s">
        <v>53</v>
      </c>
      <c r="K14" s="1">
        <v>1</v>
      </c>
    </row>
    <row r="15" spans="1:11" ht="12">
      <c r="A15" s="6" t="s">
        <v>15</v>
      </c>
      <c r="B15" s="6">
        <v>0</v>
      </c>
      <c r="C15" s="11">
        <v>8.1</v>
      </c>
      <c r="D15" s="11"/>
      <c r="E15" s="11"/>
      <c r="F15" s="11"/>
      <c r="G15" s="11"/>
      <c r="H15" s="11"/>
      <c r="I15" s="14">
        <v>2010</v>
      </c>
      <c r="J15" s="9" t="s">
        <v>57</v>
      </c>
      <c r="K15" s="1">
        <v>1</v>
      </c>
    </row>
    <row r="16" spans="1:11" ht="12">
      <c r="A16" s="6" t="s">
        <v>0</v>
      </c>
      <c r="B16" s="6">
        <v>1</v>
      </c>
      <c r="C16" s="11">
        <v>8.5</v>
      </c>
      <c r="D16" s="11"/>
      <c r="E16" s="11"/>
      <c r="F16" s="11"/>
      <c r="G16" s="11"/>
      <c r="H16" s="11"/>
      <c r="I16" s="14">
        <v>2011</v>
      </c>
      <c r="J16" s="9" t="s">
        <v>55</v>
      </c>
      <c r="K16" s="1">
        <v>1</v>
      </c>
    </row>
    <row r="17" spans="1:12" ht="12">
      <c r="A17" s="6" t="s">
        <v>103</v>
      </c>
      <c r="B17" s="6"/>
      <c r="C17" s="11">
        <v>10.6</v>
      </c>
      <c r="D17" s="11"/>
      <c r="E17" s="11"/>
      <c r="F17" s="11"/>
      <c r="G17" s="11"/>
      <c r="H17" s="11"/>
      <c r="I17" s="14">
        <v>2010</v>
      </c>
      <c r="J17" s="9" t="s">
        <v>57</v>
      </c>
      <c r="K17" s="1">
        <v>1</v>
      </c>
    </row>
    <row r="18" spans="1:12" ht="12">
      <c r="A18" s="6" t="s">
        <v>4</v>
      </c>
      <c r="B18" s="6"/>
      <c r="C18" s="11">
        <v>10.7</v>
      </c>
      <c r="D18" s="11"/>
      <c r="E18" s="11"/>
      <c r="F18" s="11"/>
      <c r="G18" s="11"/>
      <c r="H18" s="11"/>
      <c r="I18" s="14">
        <v>2010</v>
      </c>
      <c r="J18" s="9" t="s">
        <v>55</v>
      </c>
      <c r="K18" s="1">
        <v>1</v>
      </c>
    </row>
    <row r="19" spans="1:12" ht="12">
      <c r="A19" s="6" t="s">
        <v>109</v>
      </c>
      <c r="B19" s="6"/>
      <c r="C19" s="11">
        <v>13.1</v>
      </c>
      <c r="D19" s="11"/>
      <c r="E19" s="11"/>
      <c r="F19" s="11"/>
      <c r="G19" s="11"/>
      <c r="H19" s="11"/>
      <c r="I19" s="14">
        <v>2010</v>
      </c>
      <c r="J19" s="9" t="s">
        <v>61</v>
      </c>
      <c r="K19" s="1">
        <v>1</v>
      </c>
    </row>
    <row r="20" spans="1:12" ht="12">
      <c r="A20" s="6" t="s">
        <v>37</v>
      </c>
      <c r="B20" s="6">
        <v>1</v>
      </c>
      <c r="C20" s="11">
        <v>16.7</v>
      </c>
      <c r="D20" s="11"/>
      <c r="E20" s="11"/>
      <c r="F20" s="11"/>
      <c r="G20" s="11"/>
      <c r="H20" s="11"/>
      <c r="I20" s="14">
        <v>2006</v>
      </c>
      <c r="J20" s="9" t="s">
        <v>64</v>
      </c>
      <c r="K20" s="1">
        <v>1</v>
      </c>
    </row>
    <row r="21" spans="1:12" ht="12">
      <c r="A21" s="60" t="s">
        <v>36</v>
      </c>
      <c r="B21" s="60">
        <v>1</v>
      </c>
      <c r="C21" s="61">
        <v>17.100000000000001</v>
      </c>
      <c r="D21" s="61"/>
      <c r="E21" s="61"/>
      <c r="F21" s="61"/>
      <c r="G21" s="61"/>
      <c r="H21" s="61"/>
      <c r="I21" s="62">
        <v>2010</v>
      </c>
      <c r="J21" s="63" t="s">
        <v>63</v>
      </c>
      <c r="K21" s="3">
        <v>1</v>
      </c>
      <c r="L21" s="3"/>
    </row>
    <row r="22" spans="1:12" ht="12">
      <c r="A22" s="6" t="s">
        <v>112</v>
      </c>
      <c r="B22" s="6"/>
      <c r="C22" s="11">
        <v>19.5</v>
      </c>
      <c r="D22" s="11"/>
      <c r="E22" s="11"/>
      <c r="F22" s="11"/>
      <c r="G22" s="11"/>
      <c r="H22" s="11"/>
      <c r="I22" s="14">
        <v>2005</v>
      </c>
      <c r="J22" s="9"/>
      <c r="K22" s="1">
        <v>1</v>
      </c>
    </row>
    <row r="23" spans="1:12" ht="12">
      <c r="A23" s="6" t="s">
        <v>27</v>
      </c>
      <c r="B23" s="6">
        <v>0</v>
      </c>
      <c r="C23" s="11">
        <v>19.8</v>
      </c>
      <c r="D23" s="11"/>
      <c r="E23" s="11"/>
      <c r="F23" s="11"/>
      <c r="G23" s="11">
        <f>C23-H23</f>
        <v>16.2</v>
      </c>
      <c r="H23" s="11">
        <v>3.6</v>
      </c>
      <c r="I23" s="14">
        <v>2010</v>
      </c>
      <c r="J23" s="9" t="s">
        <v>57</v>
      </c>
      <c r="K23" s="1">
        <v>1</v>
      </c>
    </row>
    <row r="24" spans="1:12" s="3" customFormat="1" ht="12">
      <c r="A24" s="6" t="s">
        <v>26</v>
      </c>
      <c r="B24" s="6">
        <v>0</v>
      </c>
      <c r="C24" s="11">
        <v>23.1</v>
      </c>
      <c r="D24" s="11"/>
      <c r="E24" s="11"/>
      <c r="F24" s="11"/>
      <c r="G24" s="11"/>
      <c r="H24" s="11"/>
      <c r="I24" s="14">
        <v>2003</v>
      </c>
      <c r="J24" s="9" t="s">
        <v>71</v>
      </c>
      <c r="K24" s="1">
        <v>1</v>
      </c>
      <c r="L24" s="1"/>
    </row>
    <row r="25" spans="1:12" ht="12">
      <c r="A25" s="6" t="s">
        <v>14</v>
      </c>
      <c r="B25" s="6">
        <v>0</v>
      </c>
      <c r="C25" s="11">
        <v>24.1</v>
      </c>
      <c r="D25" s="11"/>
      <c r="E25" s="11"/>
      <c r="F25" s="11"/>
      <c r="G25" s="11">
        <f>C25-H25</f>
        <v>9.9000000000000021</v>
      </c>
      <c r="H25" s="11">
        <v>14.2</v>
      </c>
      <c r="I25" s="14">
        <v>2011</v>
      </c>
      <c r="J25" s="9" t="s">
        <v>62</v>
      </c>
      <c r="K25" s="1">
        <v>1</v>
      </c>
    </row>
    <row r="26" spans="1:12" ht="12">
      <c r="A26" s="6" t="s">
        <v>31</v>
      </c>
      <c r="B26" s="6">
        <v>1</v>
      </c>
      <c r="C26" s="11">
        <v>24.7</v>
      </c>
      <c r="D26" s="11"/>
      <c r="E26" s="11"/>
      <c r="F26" s="11"/>
      <c r="G26" s="11"/>
      <c r="H26" s="11"/>
      <c r="I26" s="14">
        <v>2010</v>
      </c>
      <c r="J26" s="9" t="s">
        <v>55</v>
      </c>
      <c r="K26" s="1">
        <v>1</v>
      </c>
    </row>
    <row r="27" spans="1:12" ht="12">
      <c r="A27" s="6" t="s">
        <v>16</v>
      </c>
      <c r="B27" s="6">
        <v>0</v>
      </c>
      <c r="C27" s="11">
        <v>26.4</v>
      </c>
      <c r="D27" s="11"/>
      <c r="E27" s="11"/>
      <c r="F27" s="11"/>
      <c r="G27" s="11"/>
      <c r="H27" s="11"/>
      <c r="I27" s="14">
        <v>2010</v>
      </c>
      <c r="J27" s="9" t="s">
        <v>55</v>
      </c>
      <c r="K27" s="1">
        <v>1</v>
      </c>
    </row>
    <row r="28" spans="1:12" ht="18" customHeight="1">
      <c r="A28" s="6" t="s">
        <v>23</v>
      </c>
      <c r="B28" s="6">
        <v>1</v>
      </c>
      <c r="C28" s="11">
        <v>27.3</v>
      </c>
      <c r="D28" s="11"/>
      <c r="E28" s="11"/>
      <c r="F28" s="11"/>
      <c r="G28" s="11"/>
      <c r="H28" s="11"/>
      <c r="I28" s="14">
        <v>2008</v>
      </c>
      <c r="J28" s="9" t="s">
        <v>61</v>
      </c>
      <c r="K28" s="1">
        <v>1</v>
      </c>
    </row>
    <row r="29" spans="1:12" ht="12">
      <c r="A29" s="6" t="s">
        <v>33</v>
      </c>
      <c r="B29" s="6">
        <v>1</v>
      </c>
      <c r="C29" s="11">
        <v>28.5</v>
      </c>
      <c r="D29" s="11"/>
      <c r="E29" s="11"/>
      <c r="F29" s="11"/>
      <c r="G29" s="11">
        <f>C29-H29</f>
        <v>24.3</v>
      </c>
      <c r="H29" s="11">
        <v>4.2</v>
      </c>
      <c r="I29" s="14">
        <v>2011</v>
      </c>
      <c r="J29" s="9" t="s">
        <v>56</v>
      </c>
      <c r="K29" s="1">
        <v>1</v>
      </c>
    </row>
    <row r="30" spans="1:12" ht="12">
      <c r="A30" s="6" t="s">
        <v>8</v>
      </c>
      <c r="B30" s="6">
        <v>1</v>
      </c>
      <c r="C30" s="11">
        <v>31.7</v>
      </c>
      <c r="D30" s="11"/>
      <c r="E30" s="11"/>
      <c r="F30" s="11"/>
      <c r="G30" s="11">
        <f>C30-H30</f>
        <v>4</v>
      </c>
      <c r="H30" s="11">
        <v>27.7</v>
      </c>
      <c r="I30" s="14">
        <v>2010</v>
      </c>
      <c r="J30" s="9" t="s">
        <v>70</v>
      </c>
      <c r="K30" s="1">
        <v>1</v>
      </c>
    </row>
    <row r="31" spans="1:12" ht="12">
      <c r="A31" s="6" t="s">
        <v>42</v>
      </c>
      <c r="B31" s="6">
        <v>1</v>
      </c>
      <c r="C31" s="11">
        <v>34.5</v>
      </c>
      <c r="D31" s="11"/>
      <c r="E31" s="11"/>
      <c r="F31" s="11"/>
      <c r="G31" s="11">
        <f>C31-H31</f>
        <v>25.8</v>
      </c>
      <c r="H31" s="11">
        <v>8.6999999999999993</v>
      </c>
      <c r="I31" s="14">
        <v>2010</v>
      </c>
      <c r="J31" s="9" t="s">
        <v>55</v>
      </c>
      <c r="K31" s="1">
        <v>1</v>
      </c>
    </row>
    <row r="32" spans="1:12" ht="12">
      <c r="A32" s="6" t="s">
        <v>7</v>
      </c>
      <c r="B32" s="6">
        <v>0</v>
      </c>
      <c r="C32" s="11">
        <v>40.1</v>
      </c>
      <c r="D32" s="11"/>
      <c r="E32" s="11"/>
      <c r="F32" s="11"/>
      <c r="G32" s="11"/>
      <c r="H32" s="11"/>
      <c r="I32" s="14">
        <v>2011</v>
      </c>
      <c r="J32" s="9" t="s">
        <v>55</v>
      </c>
      <c r="K32" s="1">
        <v>1</v>
      </c>
    </row>
    <row r="33" spans="1:11" ht="12">
      <c r="A33" s="6" t="s">
        <v>20</v>
      </c>
      <c r="B33" s="6">
        <v>1</v>
      </c>
      <c r="C33" s="11">
        <v>42.2</v>
      </c>
      <c r="D33" s="11">
        <v>82.3</v>
      </c>
      <c r="E33" s="11">
        <v>11.8</v>
      </c>
      <c r="F33" s="11"/>
      <c r="G33" s="11">
        <v>42.2</v>
      </c>
      <c r="H33" s="11"/>
      <c r="I33" s="14">
        <v>2010</v>
      </c>
      <c r="J33" s="9" t="s">
        <v>55</v>
      </c>
      <c r="K33" s="1">
        <v>1</v>
      </c>
    </row>
    <row r="34" spans="1:11" ht="12">
      <c r="A34" s="6" t="s">
        <v>39</v>
      </c>
      <c r="B34" s="6">
        <v>0</v>
      </c>
      <c r="C34" s="11">
        <v>47.4</v>
      </c>
      <c r="D34" s="11"/>
      <c r="E34" s="11"/>
      <c r="F34" s="11"/>
      <c r="G34" s="11">
        <f>C34-H34</f>
        <v>4.2999999999999972</v>
      </c>
      <c r="H34" s="11">
        <v>43.1</v>
      </c>
      <c r="I34" s="14">
        <v>2011</v>
      </c>
      <c r="J34" s="9" t="s">
        <v>57</v>
      </c>
      <c r="K34" s="1">
        <v>1</v>
      </c>
    </row>
    <row r="35" spans="1:11" ht="12">
      <c r="A35" s="6" t="s">
        <v>107</v>
      </c>
      <c r="B35" s="6"/>
      <c r="C35" s="11">
        <v>48</v>
      </c>
      <c r="D35" s="11"/>
      <c r="E35" s="11"/>
      <c r="F35" s="11"/>
      <c r="G35" s="11"/>
      <c r="H35" s="11"/>
      <c r="I35" s="14">
        <v>2010</v>
      </c>
      <c r="J35" s="9" t="s">
        <v>56</v>
      </c>
      <c r="K35" s="1">
        <v>1</v>
      </c>
    </row>
    <row r="36" spans="1:11" ht="12">
      <c r="A36" s="6" t="s">
        <v>17</v>
      </c>
      <c r="B36" s="6">
        <v>1</v>
      </c>
      <c r="C36" s="11">
        <v>56</v>
      </c>
      <c r="D36" s="11"/>
      <c r="E36" s="11"/>
      <c r="F36" s="11"/>
      <c r="G36" s="11"/>
      <c r="H36" s="11"/>
      <c r="I36" s="14">
        <v>2007</v>
      </c>
      <c r="J36" s="9" t="s">
        <v>69</v>
      </c>
      <c r="K36" s="1">
        <v>1</v>
      </c>
    </row>
    <row r="37" spans="1:11" ht="12">
      <c r="A37" s="6" t="s">
        <v>105</v>
      </c>
      <c r="B37" s="6"/>
      <c r="C37" s="11">
        <v>56.5</v>
      </c>
      <c r="D37" s="11"/>
      <c r="E37" s="11"/>
      <c r="F37" s="11"/>
      <c r="G37" s="11">
        <f>C37-H37</f>
        <v>15.5</v>
      </c>
      <c r="H37" s="11">
        <v>41</v>
      </c>
      <c r="I37" s="14">
        <v>2010</v>
      </c>
      <c r="J37" s="9" t="s">
        <v>57</v>
      </c>
      <c r="K37" s="1">
        <v>1</v>
      </c>
    </row>
    <row r="38" spans="1:11" ht="11.25" customHeight="1">
      <c r="A38" s="6" t="s">
        <v>30</v>
      </c>
      <c r="B38" s="6">
        <v>1</v>
      </c>
      <c r="C38" s="11">
        <v>62.5</v>
      </c>
      <c r="D38" s="11"/>
      <c r="E38" s="11"/>
      <c r="F38" s="11"/>
      <c r="G38" s="11">
        <v>9.1999999999999993</v>
      </c>
      <c r="H38" s="11">
        <f>C38-G38</f>
        <v>53.3</v>
      </c>
      <c r="I38" s="14">
        <v>2010</v>
      </c>
      <c r="J38" s="9" t="s">
        <v>62</v>
      </c>
      <c r="K38" s="1">
        <v>1</v>
      </c>
    </row>
    <row r="39" spans="1:11" ht="12">
      <c r="A39" s="6" t="s">
        <v>104</v>
      </c>
      <c r="B39" s="6"/>
      <c r="C39" s="11">
        <v>64.2</v>
      </c>
      <c r="D39" s="11"/>
      <c r="E39" s="11"/>
      <c r="F39" s="11"/>
      <c r="G39" s="11">
        <v>64.2</v>
      </c>
      <c r="H39" s="11"/>
      <c r="I39" s="14">
        <v>2010</v>
      </c>
      <c r="J39" s="9" t="s">
        <v>56</v>
      </c>
      <c r="K39" s="1">
        <v>1</v>
      </c>
    </row>
    <row r="40" spans="1:11" ht="12">
      <c r="A40" s="6" t="s">
        <v>13</v>
      </c>
      <c r="B40" s="6">
        <v>1</v>
      </c>
      <c r="C40" s="11">
        <v>72.900000000000006</v>
      </c>
      <c r="D40" s="11"/>
      <c r="E40" s="11"/>
      <c r="F40" s="11"/>
      <c r="G40" s="11"/>
      <c r="H40" s="11">
        <v>72.900000000000006</v>
      </c>
      <c r="I40" s="14">
        <v>2009</v>
      </c>
      <c r="J40" s="9" t="s">
        <v>53</v>
      </c>
      <c r="K40" s="1">
        <v>1</v>
      </c>
    </row>
    <row r="41" spans="1:11" ht="12">
      <c r="A41" s="6" t="s">
        <v>18</v>
      </c>
      <c r="B41" s="6">
        <v>1</v>
      </c>
      <c r="C41" s="11">
        <v>73.599999999999994</v>
      </c>
      <c r="D41" s="11"/>
      <c r="E41" s="11"/>
      <c r="F41" s="11"/>
      <c r="G41" s="11"/>
      <c r="H41" s="11"/>
      <c r="I41" s="14">
        <v>2011</v>
      </c>
      <c r="J41" s="9" t="s">
        <v>59</v>
      </c>
      <c r="K41" s="1">
        <v>1</v>
      </c>
    </row>
    <row r="42" spans="1:11" ht="12">
      <c r="A42" s="6" t="s">
        <v>22</v>
      </c>
      <c r="B42" s="6">
        <v>0</v>
      </c>
      <c r="C42" s="11">
        <v>77.599999999999994</v>
      </c>
      <c r="D42" s="11"/>
      <c r="E42" s="11"/>
      <c r="F42" s="11"/>
      <c r="G42" s="11"/>
      <c r="H42" s="11"/>
      <c r="I42" s="14">
        <v>2010</v>
      </c>
      <c r="J42" s="9" t="s">
        <v>56</v>
      </c>
      <c r="K42" s="1">
        <v>1</v>
      </c>
    </row>
    <row r="43" spans="1:11" ht="12">
      <c r="A43" s="6" t="s">
        <v>5</v>
      </c>
      <c r="B43" s="6">
        <v>1</v>
      </c>
      <c r="C43" s="11">
        <v>80</v>
      </c>
      <c r="D43" s="11"/>
      <c r="E43" s="11"/>
      <c r="F43" s="11" t="s">
        <v>98</v>
      </c>
      <c r="G43" s="11"/>
      <c r="H43" s="11"/>
      <c r="I43" s="14">
        <v>2011</v>
      </c>
      <c r="J43" s="9" t="s">
        <v>68</v>
      </c>
      <c r="K43" s="1">
        <v>1</v>
      </c>
    </row>
    <row r="44" spans="1:11" ht="12">
      <c r="A44" s="6" t="s">
        <v>38</v>
      </c>
      <c r="B44" s="6">
        <v>1</v>
      </c>
      <c r="C44" s="11">
        <v>80.169803779236716</v>
      </c>
      <c r="D44" s="11">
        <v>95.571179713839953</v>
      </c>
      <c r="E44" s="11">
        <v>72.064345059513144</v>
      </c>
      <c r="F44" s="11"/>
      <c r="G44" s="11"/>
      <c r="H44" s="11"/>
      <c r="I44" s="14">
        <v>2011</v>
      </c>
      <c r="J44" s="9" t="s">
        <v>64</v>
      </c>
      <c r="K44" s="1">
        <v>1</v>
      </c>
    </row>
    <row r="45" spans="1:11" ht="12">
      <c r="A45" s="6" t="s">
        <v>19</v>
      </c>
      <c r="B45" s="6">
        <v>1</v>
      </c>
      <c r="C45" s="11">
        <v>80.3</v>
      </c>
      <c r="D45" s="11"/>
      <c r="E45" s="11"/>
      <c r="F45" s="11"/>
      <c r="G45" s="11"/>
      <c r="H45" s="11"/>
      <c r="I45" s="14">
        <v>2008</v>
      </c>
      <c r="J45" s="9" t="s">
        <v>53</v>
      </c>
      <c r="K45" s="1">
        <v>1</v>
      </c>
    </row>
    <row r="46" spans="1:11" ht="12">
      <c r="A46" s="6" t="s">
        <v>102</v>
      </c>
      <c r="B46" s="6"/>
      <c r="C46" s="11">
        <v>82.999999999999986</v>
      </c>
      <c r="D46" s="11">
        <v>77.530882019670088</v>
      </c>
      <c r="E46" s="11">
        <v>87.629196386191737</v>
      </c>
      <c r="F46" s="11"/>
      <c r="G46" s="11"/>
      <c r="H46" s="11"/>
      <c r="I46" s="14">
        <v>2010</v>
      </c>
      <c r="J46" s="9" t="s">
        <v>114</v>
      </c>
      <c r="K46" s="1">
        <v>1</v>
      </c>
    </row>
    <row r="47" spans="1:11" ht="12">
      <c r="A47" s="6" t="s">
        <v>6</v>
      </c>
      <c r="B47" s="6">
        <v>1</v>
      </c>
      <c r="C47" s="11">
        <v>83.312389795101822</v>
      </c>
      <c r="D47" s="11">
        <v>86.153936183318962</v>
      </c>
      <c r="E47" s="11">
        <v>81.935504090690657</v>
      </c>
      <c r="F47" s="11"/>
      <c r="G47" s="11">
        <v>81.7</v>
      </c>
      <c r="H47" s="11">
        <f>C47-G47</f>
        <v>1.6123897951018193</v>
      </c>
      <c r="I47" s="14">
        <v>2012</v>
      </c>
      <c r="J47" s="9" t="s">
        <v>54</v>
      </c>
      <c r="K47" s="1">
        <v>1</v>
      </c>
    </row>
    <row r="48" spans="1:11" ht="12">
      <c r="A48" s="6" t="s">
        <v>99</v>
      </c>
      <c r="B48" s="6">
        <v>1</v>
      </c>
      <c r="C48" s="11">
        <v>87</v>
      </c>
      <c r="D48" s="11"/>
      <c r="E48" s="11"/>
      <c r="F48" s="11"/>
      <c r="G48" s="11"/>
      <c r="H48" s="11">
        <v>87</v>
      </c>
      <c r="I48" s="14">
        <v>2011</v>
      </c>
      <c r="J48" s="9" t="s">
        <v>56</v>
      </c>
      <c r="K48" s="1">
        <v>1</v>
      </c>
    </row>
    <row r="49" spans="1:12" ht="12">
      <c r="A49" s="6" t="s">
        <v>28</v>
      </c>
      <c r="B49" s="6">
        <v>0</v>
      </c>
      <c r="C49" s="11">
        <v>89.2</v>
      </c>
      <c r="D49" s="11"/>
      <c r="E49" s="11"/>
      <c r="F49" s="11"/>
      <c r="G49" s="11">
        <v>9.1</v>
      </c>
      <c r="H49" s="11">
        <v>89.2</v>
      </c>
      <c r="I49" s="14">
        <v>2011</v>
      </c>
      <c r="J49" s="9" t="s">
        <v>53</v>
      </c>
      <c r="K49" s="1">
        <v>1</v>
      </c>
    </row>
    <row r="50" spans="1:12" ht="12">
      <c r="A50" s="6" t="s">
        <v>12</v>
      </c>
      <c r="B50" s="6">
        <v>1</v>
      </c>
      <c r="C50" s="11">
        <v>89.8</v>
      </c>
      <c r="D50" s="11"/>
      <c r="E50" s="11"/>
      <c r="F50" s="11"/>
      <c r="G50" s="11"/>
      <c r="H50" s="11"/>
      <c r="I50" s="14">
        <v>2011</v>
      </c>
      <c r="J50" s="9" t="s">
        <v>58</v>
      </c>
      <c r="K50" s="1">
        <v>1</v>
      </c>
    </row>
    <row r="51" spans="1:12" ht="12">
      <c r="A51" s="6" t="s">
        <v>11</v>
      </c>
      <c r="B51" s="6">
        <v>1</v>
      </c>
      <c r="C51" s="11">
        <v>91.4</v>
      </c>
      <c r="D51" s="11"/>
      <c r="E51" s="11"/>
      <c r="F51" s="11"/>
      <c r="G51" s="11"/>
      <c r="H51" s="11"/>
      <c r="I51" s="14">
        <v>2011</v>
      </c>
      <c r="J51" s="9" t="s">
        <v>56</v>
      </c>
      <c r="K51" s="1">
        <v>1</v>
      </c>
    </row>
    <row r="52" spans="1:12" ht="12">
      <c r="A52" s="6" t="s">
        <v>106</v>
      </c>
      <c r="B52" s="6"/>
      <c r="C52" s="11">
        <v>95.2</v>
      </c>
      <c r="D52" s="11"/>
      <c r="E52" s="11"/>
      <c r="F52" s="11"/>
      <c r="G52" s="11"/>
      <c r="H52" s="11"/>
      <c r="I52" s="14">
        <v>2011</v>
      </c>
      <c r="J52" s="9" t="s">
        <v>53</v>
      </c>
      <c r="K52" s="1">
        <v>1</v>
      </c>
    </row>
    <row r="53" spans="1:12" ht="12">
      <c r="A53" s="6" t="s">
        <v>21</v>
      </c>
      <c r="B53" s="6">
        <v>1</v>
      </c>
      <c r="C53" s="11">
        <v>95.9</v>
      </c>
      <c r="D53" s="11"/>
      <c r="E53" s="11"/>
      <c r="F53" s="11"/>
      <c r="G53" s="11"/>
      <c r="H53" s="11"/>
      <c r="I53" s="14">
        <v>2011</v>
      </c>
      <c r="J53" s="9" t="s">
        <v>60</v>
      </c>
      <c r="K53" s="1">
        <v>1</v>
      </c>
    </row>
    <row r="54" spans="1:12" ht="12">
      <c r="A54" s="6" t="s">
        <v>41</v>
      </c>
      <c r="B54" s="6">
        <v>1</v>
      </c>
      <c r="C54" s="11">
        <v>98.1</v>
      </c>
      <c r="D54" s="11"/>
      <c r="E54" s="11"/>
      <c r="F54" s="11"/>
      <c r="G54" s="11"/>
      <c r="H54" s="11"/>
      <c r="I54" s="14">
        <v>2010</v>
      </c>
      <c r="J54" s="9" t="s">
        <v>55</v>
      </c>
      <c r="K54" s="1">
        <v>1</v>
      </c>
    </row>
    <row r="55" spans="1:12" ht="12">
      <c r="A55" s="6" t="s">
        <v>24</v>
      </c>
      <c r="B55" s="6">
        <v>1</v>
      </c>
      <c r="C55" s="11">
        <v>100</v>
      </c>
      <c r="D55" s="11">
        <v>100</v>
      </c>
      <c r="E55" s="11">
        <v>100</v>
      </c>
      <c r="F55" s="11"/>
      <c r="G55" s="11"/>
      <c r="H55" s="11"/>
      <c r="I55" s="14">
        <v>2011</v>
      </c>
      <c r="J55" s="9" t="s">
        <v>60</v>
      </c>
      <c r="K55" s="1">
        <v>1</v>
      </c>
    </row>
    <row r="56" spans="1:12" ht="12">
      <c r="A56" s="51" t="s">
        <v>29</v>
      </c>
      <c r="B56" s="51">
        <v>0</v>
      </c>
      <c r="C56" s="52">
        <v>100</v>
      </c>
      <c r="D56" s="52"/>
      <c r="E56" s="52"/>
      <c r="F56" s="52"/>
      <c r="G56" s="52"/>
      <c r="H56" s="52"/>
      <c r="I56" s="53">
        <v>2011</v>
      </c>
      <c r="J56" s="54" t="s">
        <v>56</v>
      </c>
      <c r="K56" s="1">
        <v>1</v>
      </c>
    </row>
    <row r="57" spans="1:12" ht="12">
      <c r="A57" s="20" t="s">
        <v>40</v>
      </c>
      <c r="B57" s="20">
        <v>1</v>
      </c>
      <c r="C57" s="21">
        <v>100</v>
      </c>
      <c r="D57" s="21"/>
      <c r="E57" s="21"/>
      <c r="F57" s="21"/>
      <c r="G57" s="21">
        <v>0</v>
      </c>
      <c r="H57" s="21">
        <v>100</v>
      </c>
      <c r="I57" s="22">
        <v>2011</v>
      </c>
      <c r="J57" s="23" t="s">
        <v>56</v>
      </c>
      <c r="K57" s="1">
        <v>1</v>
      </c>
    </row>
    <row r="58" spans="1:12"/>
    <row r="59" spans="1:12">
      <c r="A59" s="80" t="s">
        <v>123</v>
      </c>
      <c r="B59" s="80"/>
      <c r="C59" s="81"/>
      <c r="D59" s="81"/>
      <c r="E59" s="81"/>
      <c r="F59" s="81"/>
      <c r="G59" s="81"/>
      <c r="H59" s="81"/>
      <c r="I59" s="82"/>
    </row>
    <row r="60" spans="1:12">
      <c r="A60" s="83"/>
      <c r="B60" s="83"/>
      <c r="C60" s="84"/>
      <c r="D60" s="84"/>
      <c r="E60" s="84"/>
      <c r="F60" s="84"/>
      <c r="G60" s="84"/>
      <c r="H60" s="84"/>
      <c r="I60" s="85"/>
    </row>
    <row r="61" spans="1:12" ht="12.75">
      <c r="A61" s="16"/>
      <c r="B61" s="16" t="e">
        <f>#REF!+#REF!+#REF!+B1+#REF!+#REF!</f>
        <v>#REF!</v>
      </c>
      <c r="C61" s="17"/>
      <c r="D61" s="17"/>
      <c r="E61" s="17"/>
      <c r="F61" s="19"/>
      <c r="G61" s="19"/>
      <c r="H61" s="19"/>
      <c r="I61" s="33" t="s">
        <v>116</v>
      </c>
    </row>
    <row r="62" spans="1:12" ht="33.75">
      <c r="A62" s="16"/>
      <c r="B62" s="16" t="e">
        <f>B61/#REF!*100</f>
        <v>#REF!</v>
      </c>
      <c r="C62" s="17"/>
      <c r="D62" s="17"/>
      <c r="E62" s="17"/>
      <c r="F62" s="19"/>
      <c r="G62" s="19"/>
      <c r="I62" s="25" t="s">
        <v>117</v>
      </c>
      <c r="J62" s="43" t="s">
        <v>118</v>
      </c>
      <c r="K62" s="26" t="s">
        <v>119</v>
      </c>
      <c r="L62" s="26" t="s">
        <v>120</v>
      </c>
    </row>
    <row r="63" spans="1:12" s="8" customFormat="1">
      <c r="A63" s="39"/>
      <c r="B63" s="39"/>
      <c r="C63" s="40"/>
      <c r="D63" s="40"/>
      <c r="E63" s="40"/>
      <c r="F63" s="40"/>
      <c r="G63" s="40"/>
      <c r="H63" s="1"/>
      <c r="I63" s="27">
        <f>SUMIF($I$5:$I$57,"=2012",$K$5:$K$57)</f>
        <v>3</v>
      </c>
      <c r="J63" s="8">
        <v>2012</v>
      </c>
      <c r="K63" s="28">
        <f>I63/$I$76*100</f>
        <v>5.6603773584905666</v>
      </c>
      <c r="L63" s="28">
        <f>K63</f>
        <v>5.6603773584905666</v>
      </c>
    </row>
    <row r="64" spans="1:12" s="9" customFormat="1">
      <c r="A64" s="16"/>
      <c r="B64" s="16"/>
      <c r="C64" s="17"/>
      <c r="D64" s="17"/>
      <c r="E64" s="17"/>
      <c r="F64" s="19"/>
      <c r="G64" s="19"/>
      <c r="H64" s="19"/>
      <c r="I64" s="29">
        <f>SUMIF($I$5:$I$57,"=2011",$K$5:$K$57)</f>
        <v>19</v>
      </c>
      <c r="J64" s="9">
        <v>2011</v>
      </c>
      <c r="K64" s="30">
        <f>I64/$I$76*100</f>
        <v>35.849056603773583</v>
      </c>
      <c r="L64" s="30">
        <f>L63+K64</f>
        <v>41.509433962264147</v>
      </c>
    </row>
    <row r="65" spans="1:12" s="9" customFormat="1">
      <c r="A65" s="16"/>
      <c r="B65" s="16"/>
      <c r="C65" s="17"/>
      <c r="D65" s="17"/>
      <c r="E65" s="17"/>
      <c r="F65" s="19"/>
      <c r="G65" s="19"/>
      <c r="H65" s="19"/>
      <c r="I65" s="29">
        <f>SUMIF($I$5:$I$57,"=2010",$K$5:$K$57)</f>
        <v>22</v>
      </c>
      <c r="J65" s="9">
        <v>2010</v>
      </c>
      <c r="K65" s="30">
        <f t="shared" ref="K65:K75" si="0">I65/$I$76*100</f>
        <v>41.509433962264154</v>
      </c>
      <c r="L65" s="30">
        <f t="shared" ref="L65:L75" si="1">L64+K65</f>
        <v>83.018867924528308</v>
      </c>
    </row>
    <row r="66" spans="1:12" s="9" customFormat="1">
      <c r="A66" s="16"/>
      <c r="B66" s="16"/>
      <c r="C66" s="17"/>
      <c r="D66" s="17"/>
      <c r="E66" s="17"/>
      <c r="F66" s="19"/>
      <c r="G66" s="19"/>
      <c r="H66" s="19"/>
      <c r="I66" s="29">
        <f>SUMIF($I$5:$I$57,"=2009",$K$5:$K$57)</f>
        <v>2</v>
      </c>
      <c r="J66" s="9">
        <v>2009</v>
      </c>
      <c r="K66" s="30">
        <f t="shared" si="0"/>
        <v>3.7735849056603774</v>
      </c>
      <c r="L66" s="30">
        <f t="shared" si="1"/>
        <v>86.79245283018868</v>
      </c>
    </row>
    <row r="67" spans="1:12" s="9" customFormat="1">
      <c r="A67" s="16"/>
      <c r="B67" s="16"/>
      <c r="C67" s="17"/>
      <c r="D67" s="17"/>
      <c r="E67" s="17"/>
      <c r="F67" s="19"/>
      <c r="G67" s="19"/>
      <c r="H67" s="19"/>
      <c r="I67" s="29">
        <f>SUMIF($I$5:$I$57,"=2008",$K$5:$K$57)</f>
        <v>2</v>
      </c>
      <c r="J67" s="9">
        <v>2008</v>
      </c>
      <c r="K67" s="30">
        <f t="shared" si="0"/>
        <v>3.7735849056603774</v>
      </c>
      <c r="L67" s="30">
        <f t="shared" si="1"/>
        <v>90.566037735849051</v>
      </c>
    </row>
    <row r="68" spans="1:12" s="9" customFormat="1">
      <c r="A68" s="16"/>
      <c r="B68" s="16"/>
      <c r="C68" s="17"/>
      <c r="D68" s="17"/>
      <c r="E68" s="17"/>
      <c r="F68" s="19"/>
      <c r="G68" s="19"/>
      <c r="H68" s="19"/>
      <c r="I68" s="29">
        <f>SUMIF($I$5:$I$57,"=2007",$K$5:$K$57)</f>
        <v>2</v>
      </c>
      <c r="J68" s="9">
        <v>2007</v>
      </c>
      <c r="K68" s="30">
        <f t="shared" si="0"/>
        <v>3.7735849056603774</v>
      </c>
      <c r="L68" s="30">
        <f t="shared" si="1"/>
        <v>94.339622641509422</v>
      </c>
    </row>
    <row r="69" spans="1:12" s="9" customFormat="1">
      <c r="A69" s="16"/>
      <c r="B69" s="16"/>
      <c r="C69" s="17"/>
      <c r="D69" s="17"/>
      <c r="E69" s="17"/>
      <c r="F69" s="19"/>
      <c r="G69" s="19"/>
      <c r="H69" s="19"/>
      <c r="I69" s="29">
        <f>SUMIF($I$5:$I$57,"=2006",$K$5:$K$57)</f>
        <v>1</v>
      </c>
      <c r="J69" s="9">
        <v>2006</v>
      </c>
      <c r="K69" s="30">
        <f t="shared" si="0"/>
        <v>1.8867924528301887</v>
      </c>
      <c r="L69" s="30">
        <f t="shared" si="1"/>
        <v>96.226415094339615</v>
      </c>
    </row>
    <row r="70" spans="1:12" s="9" customFormat="1">
      <c r="A70" s="16"/>
      <c r="B70" s="16"/>
      <c r="C70" s="17"/>
      <c r="D70" s="17"/>
      <c r="E70" s="17"/>
      <c r="F70" s="19"/>
      <c r="G70" s="19"/>
      <c r="H70" s="19"/>
      <c r="I70" s="29">
        <f>SUMIF($I$5:$I$57,"=2005",$K$5:$K$57)</f>
        <v>1</v>
      </c>
      <c r="J70" s="9">
        <v>2005</v>
      </c>
      <c r="K70" s="30">
        <f t="shared" si="0"/>
        <v>1.8867924528301887</v>
      </c>
      <c r="L70" s="30">
        <f t="shared" si="1"/>
        <v>98.113207547169807</v>
      </c>
    </row>
    <row r="71" spans="1:12" s="9" customFormat="1">
      <c r="A71" s="16"/>
      <c r="B71" s="16"/>
      <c r="C71" s="17"/>
      <c r="D71" s="17"/>
      <c r="E71" s="17"/>
      <c r="F71" s="19"/>
      <c r="G71" s="19"/>
      <c r="H71" s="19"/>
      <c r="I71" s="29">
        <f>SUMIF($I$5:$I$57,"=2004",$K$5:$K$57)</f>
        <v>0</v>
      </c>
      <c r="J71" s="9">
        <v>2004</v>
      </c>
      <c r="K71" s="30">
        <f t="shared" si="0"/>
        <v>0</v>
      </c>
      <c r="L71" s="30">
        <f t="shared" si="1"/>
        <v>98.113207547169807</v>
      </c>
    </row>
    <row r="72" spans="1:12" s="9" customFormat="1">
      <c r="A72" s="16"/>
      <c r="B72" s="16"/>
      <c r="C72" s="17"/>
      <c r="D72" s="17"/>
      <c r="E72" s="17"/>
      <c r="F72" s="19"/>
      <c r="G72" s="19"/>
      <c r="H72" s="19"/>
      <c r="I72" s="29">
        <f>SUMIF($I$5:$I$57,"=2003",$K$5:$K$57)</f>
        <v>1</v>
      </c>
      <c r="J72" s="9">
        <v>2003</v>
      </c>
      <c r="K72" s="30">
        <f t="shared" si="0"/>
        <v>1.8867924528301887</v>
      </c>
      <c r="L72" s="30">
        <f t="shared" si="1"/>
        <v>100</v>
      </c>
    </row>
    <row r="73" spans="1:12" s="9" customFormat="1">
      <c r="A73" s="16"/>
      <c r="B73" s="16"/>
      <c r="C73" s="17"/>
      <c r="D73" s="17"/>
      <c r="E73" s="17"/>
      <c r="F73" s="19"/>
      <c r="G73" s="19"/>
      <c r="H73" s="19"/>
      <c r="I73" s="29">
        <f>SUMIF($I$5:$I$57,"=2002",$K$5:$K$57)</f>
        <v>0</v>
      </c>
      <c r="J73" s="9">
        <v>2002</v>
      </c>
      <c r="K73" s="30">
        <f t="shared" si="0"/>
        <v>0</v>
      </c>
      <c r="L73" s="30">
        <f t="shared" si="1"/>
        <v>100</v>
      </c>
    </row>
    <row r="74" spans="1:12" s="9" customFormat="1">
      <c r="A74" s="16"/>
      <c r="B74" s="16"/>
      <c r="C74" s="17"/>
      <c r="D74" s="17"/>
      <c r="E74" s="17"/>
      <c r="F74" s="19"/>
      <c r="G74" s="19"/>
      <c r="H74" s="19"/>
      <c r="I74" s="29">
        <f>SUMIF($I$5:$I$57,"=2001",$K$5:$K$57)</f>
        <v>0</v>
      </c>
      <c r="J74" s="9">
        <v>2001</v>
      </c>
      <c r="K74" s="30">
        <f t="shared" si="0"/>
        <v>0</v>
      </c>
      <c r="L74" s="30">
        <f t="shared" si="1"/>
        <v>100</v>
      </c>
    </row>
    <row r="75" spans="1:12" s="23" customFormat="1">
      <c r="A75" s="16"/>
      <c r="B75" s="16"/>
      <c r="C75" s="17"/>
      <c r="D75" s="17"/>
      <c r="E75" s="17"/>
      <c r="F75" s="19"/>
      <c r="G75" s="19"/>
      <c r="H75" s="19"/>
      <c r="I75" s="31">
        <f>SUMIF($I$5:$I$57,"=2000",$K$5:$K$57)</f>
        <v>0</v>
      </c>
      <c r="J75" s="23">
        <v>2000</v>
      </c>
      <c r="K75" s="32">
        <f t="shared" si="0"/>
        <v>0</v>
      </c>
      <c r="L75" s="32">
        <f t="shared" si="1"/>
        <v>100</v>
      </c>
    </row>
    <row r="76" spans="1:12">
      <c r="A76" s="16"/>
      <c r="B76" s="16"/>
      <c r="C76" s="17"/>
      <c r="D76" s="17"/>
      <c r="E76" s="17"/>
      <c r="F76" s="19"/>
      <c r="G76" s="19"/>
      <c r="H76" s="24"/>
      <c r="I76" s="41">
        <f>SUM(I63:I75)</f>
        <v>53</v>
      </c>
      <c r="J76" s="42"/>
      <c r="K76" s="41">
        <f>SUM(K63:K75)</f>
        <v>100</v>
      </c>
      <c r="L76" s="42"/>
    </row>
    <row r="77" spans="1:12">
      <c r="A77" s="16"/>
      <c r="B77" s="16"/>
      <c r="C77" s="17"/>
      <c r="D77" s="17"/>
      <c r="E77" s="17"/>
      <c r="F77" s="19"/>
      <c r="G77" s="19"/>
      <c r="H77" s="19"/>
      <c r="I77" s="18"/>
    </row>
    <row r="78" spans="1:12">
      <c r="A78" s="16"/>
      <c r="B78" s="16"/>
      <c r="C78" s="17"/>
      <c r="D78" s="17"/>
      <c r="E78" s="17"/>
      <c r="F78" s="19"/>
      <c r="G78" s="19"/>
      <c r="H78" s="19"/>
      <c r="I78" s="18"/>
    </row>
    <row r="79" spans="1:12">
      <c r="A79" s="16"/>
      <c r="B79" s="16"/>
      <c r="C79" s="17"/>
      <c r="D79" s="17"/>
      <c r="E79" s="17"/>
      <c r="F79" s="19"/>
      <c r="G79" s="19"/>
      <c r="H79" s="19"/>
      <c r="I79" s="18"/>
    </row>
    <row r="80" spans="1:12">
      <c r="A80" s="16"/>
      <c r="B80" s="16"/>
      <c r="C80" s="17"/>
      <c r="D80" s="17"/>
      <c r="E80" s="17"/>
      <c r="F80" s="19"/>
      <c r="G80" s="19"/>
      <c r="H80" s="19"/>
      <c r="I80" s="18"/>
    </row>
    <row r="81" spans="1:9">
      <c r="A81" s="16"/>
      <c r="B81" s="16"/>
      <c r="C81" s="17"/>
      <c r="D81" s="17"/>
      <c r="E81" s="17"/>
      <c r="F81" s="19"/>
      <c r="G81" s="19"/>
      <c r="H81" s="19"/>
      <c r="I81" s="18"/>
    </row>
    <row r="82" spans="1:9" hidden="1">
      <c r="A82" s="16"/>
      <c r="B82" s="16"/>
      <c r="C82" s="17"/>
      <c r="D82" s="17"/>
      <c r="E82" s="17"/>
      <c r="F82" s="19"/>
      <c r="G82" s="19"/>
      <c r="H82" s="19"/>
      <c r="I82" s="18"/>
    </row>
    <row r="83" spans="1:9" hidden="1">
      <c r="A83" s="16"/>
      <c r="B83" s="16"/>
      <c r="C83" s="17"/>
      <c r="D83" s="17"/>
      <c r="E83" s="17"/>
      <c r="F83" s="19"/>
      <c r="G83" s="19"/>
      <c r="H83" s="19"/>
      <c r="I83" s="18"/>
    </row>
    <row r="84" spans="1:9" hidden="1">
      <c r="A84" s="16"/>
      <c r="B84" s="16"/>
      <c r="C84" s="17"/>
      <c r="D84" s="17"/>
      <c r="E84" s="17"/>
      <c r="F84" s="19"/>
      <c r="G84" s="19"/>
      <c r="H84" s="19"/>
      <c r="I84" s="18"/>
    </row>
    <row r="85" spans="1:9" hidden="1">
      <c r="A85" s="16"/>
      <c r="B85" s="16"/>
      <c r="C85" s="17"/>
      <c r="D85" s="17"/>
      <c r="E85" s="17"/>
      <c r="F85" s="19"/>
      <c r="G85" s="19"/>
      <c r="H85" s="19"/>
      <c r="I85" s="18"/>
    </row>
    <row r="86" spans="1:9" hidden="1">
      <c r="A86" s="16"/>
      <c r="B86" s="16"/>
      <c r="C86" s="17"/>
      <c r="D86" s="17"/>
      <c r="E86" s="17"/>
      <c r="F86" s="19"/>
      <c r="G86" s="19"/>
      <c r="H86" s="19"/>
      <c r="I86" s="18"/>
    </row>
    <row r="87" spans="1:9" hidden="1">
      <c r="A87" s="16"/>
      <c r="B87" s="16"/>
      <c r="C87" s="17"/>
      <c r="D87" s="17"/>
      <c r="E87" s="17"/>
      <c r="F87" s="19"/>
      <c r="G87" s="19"/>
      <c r="H87" s="19"/>
      <c r="I87" s="18"/>
    </row>
    <row r="88" spans="1:9" hidden="1">
      <c r="A88" s="16"/>
      <c r="B88" s="16"/>
      <c r="C88" s="17"/>
      <c r="D88" s="17"/>
      <c r="E88" s="17"/>
      <c r="F88" s="19"/>
      <c r="G88" s="19"/>
      <c r="H88" s="19"/>
      <c r="I88" s="18"/>
    </row>
    <row r="89" spans="1:9" hidden="1">
      <c r="A89" s="16"/>
      <c r="B89" s="16"/>
      <c r="C89" s="17"/>
      <c r="D89" s="17"/>
      <c r="E89" s="17"/>
      <c r="F89" s="19"/>
      <c r="G89" s="19"/>
      <c r="H89" s="19"/>
      <c r="I89" s="18"/>
    </row>
    <row r="90" spans="1:9" hidden="1">
      <c r="A90" s="16"/>
      <c r="B90" s="16"/>
      <c r="C90" s="17"/>
      <c r="D90" s="17"/>
      <c r="E90" s="17"/>
      <c r="F90" s="19"/>
      <c r="G90" s="19"/>
      <c r="H90" s="19"/>
      <c r="I90" s="18"/>
    </row>
    <row r="91" spans="1:9" hidden="1">
      <c r="A91" s="16"/>
      <c r="B91" s="16"/>
      <c r="C91" s="17"/>
      <c r="D91" s="17"/>
      <c r="E91" s="17"/>
      <c r="F91" s="19"/>
      <c r="G91" s="19"/>
      <c r="H91" s="19"/>
      <c r="I91" s="18"/>
    </row>
    <row r="92" spans="1:9" hidden="1">
      <c r="A92" s="16"/>
      <c r="B92" s="16"/>
      <c r="C92" s="17"/>
      <c r="D92" s="17"/>
      <c r="E92" s="17"/>
      <c r="F92" s="19"/>
      <c r="G92" s="19"/>
      <c r="H92" s="19"/>
      <c r="I92" s="18"/>
    </row>
    <row r="93" spans="1:9" hidden="1">
      <c r="A93" s="16"/>
      <c r="B93" s="16"/>
      <c r="C93" s="17"/>
      <c r="D93" s="17"/>
      <c r="E93" s="17"/>
      <c r="F93" s="19"/>
      <c r="G93" s="19"/>
      <c r="H93" s="19"/>
      <c r="I93" s="18"/>
    </row>
    <row r="94" spans="1:9" hidden="1">
      <c r="A94" s="16"/>
      <c r="B94" s="16"/>
      <c r="C94" s="17"/>
      <c r="D94" s="17"/>
      <c r="E94" s="17"/>
      <c r="F94" s="19"/>
      <c r="G94" s="19"/>
      <c r="H94" s="19"/>
      <c r="I94" s="18"/>
    </row>
  </sheetData>
  <sortState ref="A4:L57">
    <sortCondition ref="C4:C57"/>
  </sortState>
  <mergeCells count="3">
    <mergeCell ref="A1:I1"/>
    <mergeCell ref="A59:I59"/>
    <mergeCell ref="A60:I60"/>
  </mergeCells>
  <pageMargins left="0.42" right="0.4724409448818898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1:D186"/>
  <sheetViews>
    <sheetView workbookViewId="0">
      <selection activeCell="B1" sqref="B1"/>
    </sheetView>
  </sheetViews>
  <sheetFormatPr baseColWidth="10" defaultColWidth="0" defaultRowHeight="12" zeroHeight="1"/>
  <cols>
    <col min="1" max="1" width="2.42578125" style="66" customWidth="1"/>
    <col min="2" max="2" width="22.28515625" style="67" customWidth="1"/>
    <col min="3" max="3" width="85" style="68" customWidth="1"/>
    <col min="4" max="4" width="11.42578125" style="66" customWidth="1"/>
    <col min="5" max="16384" width="11.42578125" style="66" hidden="1"/>
  </cols>
  <sheetData>
    <row r="1" spans="1:3" ht="15.75">
      <c r="A1" s="65" t="s">
        <v>65</v>
      </c>
      <c r="B1" s="64"/>
      <c r="C1" s="65" t="s">
        <v>43</v>
      </c>
    </row>
    <row r="2" spans="1:3" ht="3.75" customHeight="1"/>
    <row r="3" spans="1:3">
      <c r="C3" s="69" t="s">
        <v>67</v>
      </c>
    </row>
    <row r="4" spans="1:3"/>
    <row r="5" spans="1:3" s="68" customFormat="1" ht="15">
      <c r="B5" s="48" t="s">
        <v>4</v>
      </c>
      <c r="C5" s="44" t="s">
        <v>142</v>
      </c>
    </row>
    <row r="6" spans="1:3" s="68" customFormat="1" ht="24">
      <c r="B6" s="48" t="s">
        <v>5</v>
      </c>
      <c r="C6" s="44" t="s">
        <v>79</v>
      </c>
    </row>
    <row r="7" spans="1:3" s="68" customFormat="1" ht="15">
      <c r="B7" s="48" t="s">
        <v>102</v>
      </c>
      <c r="C7" s="45" t="s">
        <v>125</v>
      </c>
    </row>
    <row r="8" spans="1:3" s="68" customFormat="1" ht="72">
      <c r="B8" s="48" t="s">
        <v>6</v>
      </c>
      <c r="C8" s="44" t="s">
        <v>131</v>
      </c>
    </row>
    <row r="9" spans="1:3" s="68" customFormat="1" ht="31.5" customHeight="1">
      <c r="B9" s="48" t="s">
        <v>7</v>
      </c>
      <c r="C9" s="44" t="s">
        <v>141</v>
      </c>
    </row>
    <row r="10" spans="1:3" s="68" customFormat="1" ht="24">
      <c r="B10" s="48" t="s">
        <v>8</v>
      </c>
      <c r="C10" s="44" t="s">
        <v>73</v>
      </c>
    </row>
    <row r="11" spans="1:3" s="68" customFormat="1" ht="36">
      <c r="B11" s="48" t="s">
        <v>9</v>
      </c>
      <c r="C11" s="44" t="s">
        <v>121</v>
      </c>
    </row>
    <row r="12" spans="1:3" s="68" customFormat="1" ht="78" customHeight="1">
      <c r="B12" s="48" t="s">
        <v>99</v>
      </c>
      <c r="C12" s="44" t="s">
        <v>100</v>
      </c>
    </row>
    <row r="13" spans="1:3" s="68" customFormat="1" ht="15">
      <c r="B13" s="48" t="s">
        <v>10</v>
      </c>
      <c r="C13" s="44" t="s">
        <v>74</v>
      </c>
    </row>
    <row r="14" spans="1:3" s="68" customFormat="1" ht="96">
      <c r="B14" s="48" t="s">
        <v>11</v>
      </c>
      <c r="C14" s="44" t="s">
        <v>135</v>
      </c>
    </row>
    <row r="15" spans="1:3" s="68" customFormat="1" ht="24">
      <c r="B15" s="48" t="s">
        <v>103</v>
      </c>
      <c r="C15" s="45" t="s">
        <v>124</v>
      </c>
    </row>
    <row r="16" spans="1:3" s="68" customFormat="1" ht="24">
      <c r="B16" s="48" t="s">
        <v>12</v>
      </c>
      <c r="C16" s="44" t="s">
        <v>94</v>
      </c>
    </row>
    <row r="17" spans="2:3" s="68" customFormat="1" ht="24">
      <c r="B17" s="49" t="s">
        <v>13</v>
      </c>
      <c r="C17" s="44" t="s">
        <v>134</v>
      </c>
    </row>
    <row r="18" spans="2:3" s="68" customFormat="1" ht="48">
      <c r="B18" s="48" t="s">
        <v>14</v>
      </c>
      <c r="C18" s="44" t="s">
        <v>75</v>
      </c>
    </row>
    <row r="19" spans="2:3" s="68" customFormat="1" ht="15">
      <c r="B19" s="48" t="s">
        <v>15</v>
      </c>
      <c r="C19" s="44" t="s">
        <v>76</v>
      </c>
    </row>
    <row r="20" spans="2:3" s="68" customFormat="1" ht="36">
      <c r="B20" s="49" t="s">
        <v>16</v>
      </c>
      <c r="C20" s="44" t="s">
        <v>130</v>
      </c>
    </row>
    <row r="21" spans="2:3" s="68" customFormat="1" ht="15">
      <c r="B21" s="48" t="s">
        <v>17</v>
      </c>
      <c r="C21" s="44" t="s">
        <v>76</v>
      </c>
    </row>
    <row r="22" spans="2:3" s="68" customFormat="1" ht="36">
      <c r="B22" s="48" t="s">
        <v>18</v>
      </c>
      <c r="C22" s="46" t="s">
        <v>115</v>
      </c>
    </row>
    <row r="23" spans="2:3" s="68" customFormat="1" ht="24">
      <c r="B23" s="48" t="s">
        <v>19</v>
      </c>
      <c r="C23" s="46" t="s">
        <v>77</v>
      </c>
    </row>
    <row r="24" spans="2:3" s="68" customFormat="1" ht="24">
      <c r="B24" s="48" t="s">
        <v>20</v>
      </c>
      <c r="C24" s="44" t="s">
        <v>101</v>
      </c>
    </row>
    <row r="25" spans="2:3" s="68" customFormat="1" ht="24">
      <c r="B25" s="48" t="s">
        <v>21</v>
      </c>
      <c r="C25" s="44" t="s">
        <v>78</v>
      </c>
    </row>
    <row r="26" spans="2:3" s="68" customFormat="1" ht="15">
      <c r="B26" s="48" t="s">
        <v>22</v>
      </c>
      <c r="C26" s="44" t="s">
        <v>91</v>
      </c>
    </row>
    <row r="27" spans="2:3" s="68" customFormat="1" ht="15">
      <c r="B27" s="48" t="s">
        <v>23</v>
      </c>
      <c r="C27" s="44" t="s">
        <v>92</v>
      </c>
    </row>
    <row r="28" spans="2:3" s="68" customFormat="1" ht="24">
      <c r="B28" s="48" t="s">
        <v>24</v>
      </c>
      <c r="C28" s="44" t="s">
        <v>78</v>
      </c>
    </row>
    <row r="29" spans="2:3" s="68" customFormat="1" ht="24">
      <c r="B29" s="49" t="s">
        <v>25</v>
      </c>
      <c r="C29" s="44" t="s">
        <v>90</v>
      </c>
    </row>
    <row r="30" spans="2:3" s="68" customFormat="1" ht="15">
      <c r="B30" s="48" t="s">
        <v>26</v>
      </c>
      <c r="C30" s="44" t="s">
        <v>89</v>
      </c>
    </row>
    <row r="31" spans="2:3" s="68" customFormat="1" ht="36">
      <c r="B31" s="48" t="s">
        <v>27</v>
      </c>
      <c r="C31" s="44" t="s">
        <v>126</v>
      </c>
    </row>
    <row r="32" spans="2:3" s="68" customFormat="1" ht="24">
      <c r="B32" s="48" t="s">
        <v>28</v>
      </c>
      <c r="C32" s="44" t="s">
        <v>88</v>
      </c>
    </row>
    <row r="33" spans="2:3" s="68" customFormat="1" ht="15">
      <c r="B33" s="48" t="s">
        <v>104</v>
      </c>
      <c r="C33" s="44" t="s">
        <v>80</v>
      </c>
    </row>
    <row r="34" spans="2:3" s="68" customFormat="1" ht="15">
      <c r="B34" s="48" t="s">
        <v>29</v>
      </c>
      <c r="C34" s="44" t="s">
        <v>128</v>
      </c>
    </row>
    <row r="35" spans="2:3" s="68" customFormat="1" ht="15">
      <c r="B35" s="48" t="s">
        <v>105</v>
      </c>
      <c r="C35" s="44" t="s">
        <v>80</v>
      </c>
    </row>
    <row r="36" spans="2:3" s="68" customFormat="1" ht="24">
      <c r="B36" s="48" t="s">
        <v>30</v>
      </c>
      <c r="C36" s="44" t="s">
        <v>81</v>
      </c>
    </row>
    <row r="37" spans="2:3" s="68" customFormat="1" ht="24">
      <c r="B37" s="48" t="s">
        <v>106</v>
      </c>
      <c r="C37" s="44" t="s">
        <v>140</v>
      </c>
    </row>
    <row r="38" spans="2:3" s="68" customFormat="1" ht="15">
      <c r="B38" s="48" t="s">
        <v>31</v>
      </c>
      <c r="C38" s="44" t="s">
        <v>87</v>
      </c>
    </row>
    <row r="39" spans="2:3" s="68" customFormat="1" ht="15">
      <c r="B39" s="48" t="s">
        <v>32</v>
      </c>
      <c r="C39" s="44" t="s">
        <v>80</v>
      </c>
    </row>
    <row r="40" spans="2:3" s="68" customFormat="1" ht="15">
      <c r="B40" s="48" t="s">
        <v>108</v>
      </c>
      <c r="C40" s="44" t="s">
        <v>80</v>
      </c>
    </row>
    <row r="41" spans="2:3" s="68" customFormat="1" ht="36">
      <c r="B41" s="48" t="s">
        <v>33</v>
      </c>
      <c r="C41" s="44" t="s">
        <v>146</v>
      </c>
    </row>
    <row r="42" spans="2:3" s="68" customFormat="1" ht="48">
      <c r="B42" s="48" t="s">
        <v>136</v>
      </c>
      <c r="C42" s="44" t="s">
        <v>137</v>
      </c>
    </row>
    <row r="43" spans="2:3" s="68" customFormat="1" ht="15">
      <c r="B43" s="48" t="s">
        <v>34</v>
      </c>
      <c r="C43" s="44" t="s">
        <v>86</v>
      </c>
    </row>
    <row r="44" spans="2:3" s="68" customFormat="1" ht="24">
      <c r="B44" s="48" t="s">
        <v>35</v>
      </c>
      <c r="C44" s="44" t="s">
        <v>82</v>
      </c>
    </row>
    <row r="45" spans="2:3" s="68" customFormat="1" ht="144">
      <c r="B45" s="48" t="s">
        <v>36</v>
      </c>
      <c r="C45" s="44" t="s">
        <v>144</v>
      </c>
    </row>
    <row r="46" spans="2:3" s="68" customFormat="1" ht="15">
      <c r="B46" s="48" t="s">
        <v>109</v>
      </c>
      <c r="C46" s="45" t="s">
        <v>80</v>
      </c>
    </row>
    <row r="47" spans="2:3" s="68" customFormat="1" ht="60">
      <c r="B47" s="48" t="s">
        <v>110</v>
      </c>
      <c r="C47" s="45" t="s">
        <v>127</v>
      </c>
    </row>
    <row r="48" spans="2:3" s="68" customFormat="1" ht="15">
      <c r="B48" s="48" t="s">
        <v>37</v>
      </c>
      <c r="C48" s="44" t="s">
        <v>85</v>
      </c>
    </row>
    <row r="49" spans="1:3" s="68" customFormat="1" ht="15">
      <c r="B49" s="50" t="s">
        <v>49</v>
      </c>
      <c r="C49" s="44" t="s">
        <v>72</v>
      </c>
    </row>
    <row r="50" spans="1:3" s="68" customFormat="1" ht="15">
      <c r="B50" s="48" t="s">
        <v>38</v>
      </c>
      <c r="C50" s="47" t="s">
        <v>132</v>
      </c>
    </row>
    <row r="51" spans="1:3" s="68" customFormat="1" ht="60">
      <c r="B51" s="48" t="s">
        <v>39</v>
      </c>
      <c r="C51" s="46" t="s">
        <v>122</v>
      </c>
    </row>
    <row r="52" spans="1:3" s="68" customFormat="1" ht="24">
      <c r="B52" s="48" t="s">
        <v>40</v>
      </c>
      <c r="C52" s="44" t="s">
        <v>84</v>
      </c>
    </row>
    <row r="53" spans="1:3" s="68" customFormat="1" ht="45.75" customHeight="1">
      <c r="B53" s="48" t="s">
        <v>111</v>
      </c>
      <c r="C53" s="44" t="s">
        <v>129</v>
      </c>
    </row>
    <row r="54" spans="1:3" s="68" customFormat="1" ht="24">
      <c r="B54" s="48" t="s">
        <v>41</v>
      </c>
      <c r="C54" s="44" t="s">
        <v>78</v>
      </c>
    </row>
    <row r="55" spans="1:3" s="68" customFormat="1" ht="36">
      <c r="B55" s="48" t="s">
        <v>113</v>
      </c>
      <c r="C55" s="44" t="s">
        <v>133</v>
      </c>
    </row>
    <row r="56" spans="1:3" s="68" customFormat="1" ht="24">
      <c r="B56" s="48" t="s">
        <v>42</v>
      </c>
      <c r="C56" s="44" t="s">
        <v>83</v>
      </c>
    </row>
    <row r="57" spans="1:3" s="68" customFormat="1" ht="47.25">
      <c r="B57" s="48" t="s">
        <v>138</v>
      </c>
      <c r="C57" s="44" t="s">
        <v>139</v>
      </c>
    </row>
    <row r="58" spans="1:3" s="68" customFormat="1" ht="24">
      <c r="B58" s="49" t="s">
        <v>0</v>
      </c>
      <c r="C58" s="44" t="s">
        <v>143</v>
      </c>
    </row>
    <row r="59" spans="1:3" s="68" customFormat="1">
      <c r="B59" s="70"/>
    </row>
    <row r="60" spans="1:3" s="68" customFormat="1">
      <c r="B60" s="70"/>
    </row>
    <row r="61" spans="1:3"/>
    <row r="62" spans="1:3" ht="11.25">
      <c r="A62" s="88" t="s">
        <v>46</v>
      </c>
      <c r="B62" s="89"/>
      <c r="C62" s="89"/>
    </row>
    <row r="63" spans="1:3" ht="11.25">
      <c r="A63" s="90" t="s">
        <v>45</v>
      </c>
      <c r="B63" s="90"/>
      <c r="C63" s="90"/>
    </row>
    <row r="64" spans="1:3" ht="11.25">
      <c r="A64" s="90" t="s">
        <v>44</v>
      </c>
      <c r="B64" s="90"/>
      <c r="C64" s="90"/>
    </row>
    <row r="65" spans="1:3">
      <c r="A65" s="71"/>
      <c r="B65" s="72"/>
      <c r="C65" s="73"/>
    </row>
    <row r="66" spans="1:3" ht="12.75">
      <c r="A66" s="92" t="s">
        <v>1</v>
      </c>
      <c r="B66" s="93"/>
      <c r="C66" s="93"/>
    </row>
    <row r="67" spans="1:3" ht="102" customHeight="1">
      <c r="A67" s="86" t="s">
        <v>2</v>
      </c>
      <c r="B67" s="87"/>
      <c r="C67" s="87"/>
    </row>
    <row r="68" spans="1:3" ht="23.25" customHeight="1">
      <c r="A68" s="91" t="s">
        <v>48</v>
      </c>
      <c r="B68" s="87"/>
      <c r="C68" s="87"/>
    </row>
    <row r="69" spans="1:3" ht="12.75">
      <c r="A69" s="94" t="s">
        <v>47</v>
      </c>
      <c r="B69" s="87"/>
      <c r="C69" s="87"/>
    </row>
    <row r="70" spans="1:3" ht="123.75" customHeight="1">
      <c r="A70" s="86" t="s">
        <v>3</v>
      </c>
      <c r="B70" s="87"/>
      <c r="C70" s="87"/>
    </row>
    <row r="71" spans="1:3">
      <c r="A71" s="71"/>
      <c r="B71" s="72"/>
      <c r="C71" s="73"/>
    </row>
    <row r="72" spans="1:3" ht="202.5" customHeight="1">
      <c r="A72" s="86" t="s">
        <v>145</v>
      </c>
      <c r="B72" s="87"/>
      <c r="C72" s="87"/>
    </row>
    <row r="73" spans="1:3">
      <c r="A73" s="74"/>
      <c r="B73" s="72"/>
      <c r="C73" s="73"/>
    </row>
    <row r="74" spans="1:3" ht="12.75" hidden="1">
      <c r="A74" s="75"/>
      <c r="B74" s="76"/>
      <c r="C74" s="77"/>
    </row>
    <row r="75" spans="1:3" ht="12.75" hidden="1">
      <c r="A75" s="75"/>
      <c r="B75" s="76"/>
      <c r="C75" s="77"/>
    </row>
    <row r="76" spans="1:3" ht="12.75" hidden="1">
      <c r="A76" s="75"/>
      <c r="B76" s="76"/>
      <c r="C76" s="77"/>
    </row>
    <row r="77" spans="1:3" ht="12.75" hidden="1">
      <c r="A77" s="75"/>
      <c r="B77" s="76"/>
      <c r="C77" s="77"/>
    </row>
    <row r="78" spans="1:3" ht="12.75" hidden="1">
      <c r="A78" s="75"/>
      <c r="B78" s="76"/>
      <c r="C78" s="77"/>
    </row>
    <row r="79" spans="1:3" ht="12.75" hidden="1">
      <c r="A79" s="75"/>
      <c r="B79" s="76"/>
      <c r="C79" s="77"/>
    </row>
    <row r="80" spans="1:3" ht="12.75" hidden="1">
      <c r="A80" s="75"/>
      <c r="B80" s="76"/>
      <c r="C80" s="77"/>
    </row>
    <row r="81" spans="1:3" ht="12.75" hidden="1">
      <c r="A81" s="75"/>
      <c r="B81" s="76"/>
      <c r="C81" s="77"/>
    </row>
    <row r="82" spans="1:3" ht="12.75" hidden="1">
      <c r="A82" s="75"/>
      <c r="B82" s="76"/>
      <c r="C82" s="77"/>
    </row>
    <row r="83" spans="1:3" ht="12.75" hidden="1">
      <c r="A83" s="75"/>
      <c r="B83" s="76"/>
      <c r="C83" s="77"/>
    </row>
    <row r="84" spans="1:3" ht="12.75" hidden="1">
      <c r="A84" s="75"/>
      <c r="B84" s="76"/>
      <c r="C84" s="77"/>
    </row>
    <row r="85" spans="1:3" ht="12.75" hidden="1">
      <c r="A85" s="75"/>
      <c r="B85" s="76"/>
      <c r="C85" s="77"/>
    </row>
    <row r="86" spans="1:3" ht="12.75" hidden="1">
      <c r="A86" s="75"/>
      <c r="B86" s="76"/>
      <c r="C86" s="77"/>
    </row>
    <row r="87" spans="1:3" ht="12.75" hidden="1">
      <c r="A87" s="75"/>
      <c r="B87" s="76"/>
      <c r="C87" s="77"/>
    </row>
    <row r="88" spans="1:3" ht="12.75" hidden="1">
      <c r="A88" s="75"/>
      <c r="B88" s="76"/>
      <c r="C88" s="77"/>
    </row>
    <row r="89" spans="1:3" ht="12.75" hidden="1">
      <c r="A89" s="75"/>
      <c r="B89" s="76"/>
      <c r="C89" s="77"/>
    </row>
    <row r="90" spans="1:3" ht="12.75" hidden="1">
      <c r="A90" s="75"/>
      <c r="B90" s="76"/>
      <c r="C90" s="77"/>
    </row>
    <row r="91" spans="1:3" ht="12.75" hidden="1">
      <c r="A91" s="75"/>
      <c r="B91" s="76"/>
      <c r="C91" s="77"/>
    </row>
    <row r="92" spans="1:3" ht="12.75" hidden="1">
      <c r="A92" s="75"/>
      <c r="B92" s="76"/>
      <c r="C92" s="77"/>
    </row>
    <row r="93" spans="1:3"/>
    <row r="94" spans="1:3"/>
    <row r="95" spans="1:3"/>
    <row r="96" spans="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ortState ref="A3:D48">
    <sortCondition ref="B3:B48"/>
  </sortState>
  <mergeCells count="9">
    <mergeCell ref="A72:C72"/>
    <mergeCell ref="A62:C62"/>
    <mergeCell ref="A63:C63"/>
    <mergeCell ref="A64:C64"/>
    <mergeCell ref="A67:C67"/>
    <mergeCell ref="A68:C68"/>
    <mergeCell ref="A66:C66"/>
    <mergeCell ref="A69:C69"/>
    <mergeCell ref="A70:C70"/>
  </mergeCells>
  <hyperlinks>
    <hyperlink ref="C14"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2</vt:i4>
      </vt:variant>
    </vt:vector>
  </HeadingPairs>
  <TitlesOfParts>
    <vt:vector size="4" baseType="lpstr">
      <vt:lpstr>Data for Graphs Asia</vt:lpstr>
      <vt:lpstr>Sources</vt:lpstr>
      <vt:lpstr>G_Asia (Aging)</vt:lpstr>
      <vt:lpstr>G_Asia (Aging) (Total - Female)</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2013-01-28T18:06:26Z</cp:lastPrinted>
  <dcterms:created xsi:type="dcterms:W3CDTF">2009-11-13T08:27:05Z</dcterms:created>
  <dcterms:modified xsi:type="dcterms:W3CDTF">2013-01-31T12:15:45Z</dcterms:modified>
</cp:coreProperties>
</file>